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公示" sheetId="19" r:id="rId1"/>
  </sheets>
  <calcPr calcId="144525"/>
</workbook>
</file>

<file path=xl/sharedStrings.xml><?xml version="1.0" encoding="utf-8"?>
<sst xmlns="http://schemas.openxmlformats.org/spreadsheetml/2006/main" count="100" uniqueCount="31">
  <si>
    <t>附件：2022年春季南通市海门区部分医疗卫生单位公开招聘工作人员考试总成绩及入围体检人员名单</t>
  </si>
  <si>
    <t>序号</t>
  </si>
  <si>
    <t>岗位代码</t>
  </si>
  <si>
    <t>准考证号</t>
  </si>
  <si>
    <t>笔试成绩</t>
  </si>
  <si>
    <t>面试成绩</t>
  </si>
  <si>
    <t>总成绩</t>
  </si>
  <si>
    <t>入围体检</t>
  </si>
  <si>
    <t>备注</t>
  </si>
  <si>
    <t>01</t>
  </si>
  <si>
    <t>01009</t>
  </si>
  <si>
    <t>免笔试</t>
  </si>
  <si>
    <t>*</t>
  </si>
  <si>
    <r>
      <rPr>
        <sz val="10"/>
        <color theme="1"/>
        <rFont val="宋体"/>
        <charset val="134"/>
        <scheme val="minor"/>
      </rPr>
      <t>0</t>
    </r>
    <r>
      <rPr>
        <sz val="10"/>
        <color indexed="8"/>
        <rFont val="宋体"/>
        <charset val="134"/>
      </rPr>
      <t>1001</t>
    </r>
  </si>
  <si>
    <t>72.90</t>
  </si>
  <si>
    <t>02</t>
  </si>
  <si>
    <t>02006</t>
  </si>
  <si>
    <t>74.50</t>
  </si>
  <si>
    <t>07</t>
  </si>
  <si>
    <r>
      <rPr>
        <sz val="10"/>
        <color theme="1"/>
        <rFont val="宋体"/>
        <charset val="134"/>
        <scheme val="minor"/>
      </rPr>
      <t>0</t>
    </r>
    <r>
      <rPr>
        <sz val="10"/>
        <color indexed="8"/>
        <rFont val="宋体"/>
        <charset val="134"/>
      </rPr>
      <t>7001</t>
    </r>
  </si>
  <si>
    <t>19</t>
  </si>
  <si>
    <t>19012</t>
  </si>
  <si>
    <t>19004</t>
  </si>
  <si>
    <t>28</t>
  </si>
  <si>
    <t>28002</t>
  </si>
  <si>
    <t>74.30</t>
  </si>
  <si>
    <t>32001</t>
  </si>
  <si>
    <t>71.40</t>
  </si>
  <si>
    <t>72.30</t>
  </si>
  <si>
    <t>74.60</t>
  </si>
  <si>
    <t>缺考</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</si>
</sst>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0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0"/>
      <color theme="1"/>
      <name val="仿宋_GB2312"/>
      <charset val="134"/>
    </font>
    <font>
      <sz val="10"/>
      <color rgb="FFFF0000"/>
      <name val="仿宋_GB2312"/>
      <charset val="134"/>
    </font>
    <font>
      <b/>
      <sz val="12"/>
      <color theme="1"/>
      <name val="方正小标宋简体"/>
      <charset val="134"/>
    </font>
    <font>
      <sz val="10"/>
      <color theme="1"/>
      <name val="宋体"/>
      <charset val="134"/>
      <scheme val="minor"/>
    </font>
    <font>
      <sz val="10"/>
      <color theme="1"/>
      <name val="Arial"/>
      <charset val="0"/>
    </font>
    <font>
      <sz val="9"/>
      <color theme="1"/>
      <name val="宋体"/>
      <charset val="134"/>
      <scheme val="minor"/>
    </font>
    <font>
      <sz val="10"/>
      <name val="仿宋_GB2312"/>
      <charset val="134"/>
    </font>
    <font>
      <b/>
      <sz val="11"/>
      <color rgb="FFFFFF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9" borderId="8" applyNumberFormat="0" applyFont="0" applyAlignment="0" applyProtection="0">
      <alignment vertical="center"/>
    </xf>
    <xf numFmtId="0" fontId="15" fillId="9"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3" applyNumberFormat="0" applyFill="0" applyAlignment="0" applyProtection="0">
      <alignment vertical="center"/>
    </xf>
    <xf numFmtId="0" fontId="26" fillId="0" borderId="3" applyNumberFormat="0" applyFill="0" applyAlignment="0" applyProtection="0">
      <alignment vertical="center"/>
    </xf>
    <xf numFmtId="0" fontId="15" fillId="25" borderId="0" applyNumberFormat="0" applyBorder="0" applyAlignment="0" applyProtection="0">
      <alignment vertical="center"/>
    </xf>
    <xf numFmtId="0" fontId="11" fillId="0" borderId="4" applyNumberFormat="0" applyFill="0" applyAlignment="0" applyProtection="0">
      <alignment vertical="center"/>
    </xf>
    <xf numFmtId="0" fontId="15" fillId="27" borderId="0" applyNumberFormat="0" applyBorder="0" applyAlignment="0" applyProtection="0">
      <alignment vertical="center"/>
    </xf>
    <xf numFmtId="0" fontId="25" fillId="16" borderId="9" applyNumberFormat="0" applyAlignment="0" applyProtection="0">
      <alignment vertical="center"/>
    </xf>
    <xf numFmtId="0" fontId="19" fillId="16" borderId="5" applyNumberFormat="0" applyAlignment="0" applyProtection="0">
      <alignment vertical="center"/>
    </xf>
    <xf numFmtId="0" fontId="8" fillId="3" borderId="2" applyNumberFormat="0" applyAlignment="0" applyProtection="0">
      <alignment vertical="center"/>
    </xf>
    <xf numFmtId="0" fontId="13" fillId="28" borderId="0" applyNumberFormat="0" applyBorder="0" applyAlignment="0" applyProtection="0">
      <alignment vertical="center"/>
    </xf>
    <xf numFmtId="0" fontId="15" fillId="26" borderId="0" applyNumberFormat="0" applyBorder="0" applyAlignment="0" applyProtection="0">
      <alignment vertical="center"/>
    </xf>
    <xf numFmtId="0" fontId="18" fillId="0" borderId="7" applyNumberFormat="0" applyFill="0" applyAlignment="0" applyProtection="0">
      <alignment vertical="center"/>
    </xf>
    <xf numFmtId="0" fontId="14" fillId="0" borderId="6" applyNumberFormat="0" applyFill="0" applyAlignment="0" applyProtection="0">
      <alignment vertical="center"/>
    </xf>
    <xf numFmtId="0" fontId="23" fillId="20" borderId="0" applyNumberFormat="0" applyBorder="0" applyAlignment="0" applyProtection="0">
      <alignment vertical="center"/>
    </xf>
    <xf numFmtId="0" fontId="17" fillId="15" borderId="0" applyNumberFormat="0" applyBorder="0" applyAlignment="0" applyProtection="0">
      <alignment vertical="center"/>
    </xf>
    <xf numFmtId="0" fontId="13" fillId="8" borderId="0" applyNumberFormat="0" applyBorder="0" applyAlignment="0" applyProtection="0">
      <alignment vertical="center"/>
    </xf>
    <xf numFmtId="0" fontId="15" fillId="22" borderId="0" applyNumberFormat="0" applyBorder="0" applyAlignment="0" applyProtection="0">
      <alignment vertical="center"/>
    </xf>
    <xf numFmtId="0" fontId="13" fillId="30"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5" fillId="21" borderId="0" applyNumberFormat="0" applyBorder="0" applyAlignment="0" applyProtection="0">
      <alignment vertical="center"/>
    </xf>
    <xf numFmtId="0" fontId="15" fillId="31" borderId="0" applyNumberFormat="0" applyBorder="0" applyAlignment="0" applyProtection="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15" fillId="23" borderId="0" applyNumberFormat="0" applyBorder="0" applyAlignment="0" applyProtection="0">
      <alignment vertical="center"/>
    </xf>
    <xf numFmtId="0" fontId="13" fillId="5"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176" fontId="0" fillId="2" borderId="0" xfId="0" applyNumberFormat="1" applyFill="1">
      <alignment vertical="center"/>
    </xf>
    <xf numFmtId="0" fontId="0" fillId="0" borderId="0" xfId="0" applyAlignment="1">
      <alignment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1" fillId="0" borderId="1"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center"/>
    </xf>
    <xf numFmtId="0" fontId="6" fillId="2" borderId="1" xfId="0" applyFont="1" applyFill="1" applyBorder="1" applyAlignment="1">
      <alignment horizontal="center" vertical="center"/>
    </xf>
    <xf numFmtId="0" fontId="2" fillId="0" borderId="1" xfId="0" applyFont="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abSelected="1" workbookViewId="0">
      <selection activeCell="N14" sqref="N14"/>
    </sheetView>
  </sheetViews>
  <sheetFormatPr defaultColWidth="9" defaultRowHeight="18" customHeight="1" outlineLevelCol="7"/>
  <cols>
    <col min="1" max="1" width="7.75" customWidth="1"/>
    <col min="2" max="2" width="10.5" customWidth="1"/>
    <col min="3" max="3" width="11.625" customWidth="1"/>
    <col min="4" max="4" width="12.875" customWidth="1"/>
    <col min="5" max="5" width="10.875" style="3" customWidth="1"/>
    <col min="6" max="6" width="11" style="3" customWidth="1"/>
    <col min="7" max="7" width="9.625" customWidth="1"/>
    <col min="8" max="8" width="10.25" style="4" customWidth="1"/>
  </cols>
  <sheetData>
    <row r="1" ht="39" customHeight="1" spans="1:8">
      <c r="A1" s="5" t="s">
        <v>0</v>
      </c>
      <c r="B1" s="5"/>
      <c r="C1" s="5"/>
      <c r="D1" s="5"/>
      <c r="E1" s="6"/>
      <c r="F1" s="6"/>
      <c r="G1" s="5"/>
      <c r="H1" s="5"/>
    </row>
    <row r="2" s="1" customFormat="1" ht="20.1" customHeight="1" spans="1:8">
      <c r="A2" s="7" t="s">
        <v>1</v>
      </c>
      <c r="B2" s="7" t="s">
        <v>2</v>
      </c>
      <c r="C2" s="7" t="s">
        <v>3</v>
      </c>
      <c r="D2" s="7" t="s">
        <v>4</v>
      </c>
      <c r="E2" s="8" t="s">
        <v>5</v>
      </c>
      <c r="F2" s="8" t="s">
        <v>6</v>
      </c>
      <c r="G2" s="7" t="s">
        <v>7</v>
      </c>
      <c r="H2" s="7" t="s">
        <v>8</v>
      </c>
    </row>
    <row r="3" s="2" customFormat="1" ht="20.1" customHeight="1" spans="1:8">
      <c r="A3" s="7">
        <v>1</v>
      </c>
      <c r="B3" s="9" t="s">
        <v>9</v>
      </c>
      <c r="C3" s="9" t="s">
        <v>10</v>
      </c>
      <c r="D3" s="10" t="s">
        <v>11</v>
      </c>
      <c r="E3" s="11">
        <v>73.96</v>
      </c>
      <c r="F3" s="11">
        <v>73.96</v>
      </c>
      <c r="G3" s="12" t="s">
        <v>12</v>
      </c>
      <c r="H3" s="13"/>
    </row>
    <row r="4" s="2" customFormat="1" ht="20.1" customHeight="1" spans="1:8">
      <c r="A4" s="7">
        <v>2</v>
      </c>
      <c r="B4" s="9" t="s">
        <v>9</v>
      </c>
      <c r="C4" s="9" t="s">
        <v>13</v>
      </c>
      <c r="D4" s="10" t="s">
        <v>11</v>
      </c>
      <c r="E4" s="11" t="s">
        <v>14</v>
      </c>
      <c r="F4" s="11" t="s">
        <v>14</v>
      </c>
      <c r="G4" s="12" t="s">
        <v>12</v>
      </c>
      <c r="H4" s="13"/>
    </row>
    <row r="5" s="2" customFormat="1" ht="20.1" customHeight="1" spans="1:8">
      <c r="A5" s="7">
        <v>3</v>
      </c>
      <c r="B5" s="9" t="s">
        <v>15</v>
      </c>
      <c r="C5" s="9" t="s">
        <v>16</v>
      </c>
      <c r="D5" s="10" t="s">
        <v>11</v>
      </c>
      <c r="E5" s="11" t="s">
        <v>17</v>
      </c>
      <c r="F5" s="11" t="s">
        <v>17</v>
      </c>
      <c r="G5" s="12" t="s">
        <v>12</v>
      </c>
      <c r="H5" s="13"/>
    </row>
    <row r="6" s="2" customFormat="1" ht="20.1" customHeight="1" spans="1:8">
      <c r="A6" s="7">
        <v>4</v>
      </c>
      <c r="B6" s="9" t="s">
        <v>18</v>
      </c>
      <c r="C6" s="9" t="s">
        <v>19</v>
      </c>
      <c r="D6" s="10" t="s">
        <v>11</v>
      </c>
      <c r="E6" s="11">
        <v>73.14</v>
      </c>
      <c r="F6" s="11">
        <v>73.14</v>
      </c>
      <c r="G6" s="12" t="s">
        <v>12</v>
      </c>
      <c r="H6" s="13"/>
    </row>
    <row r="7" s="2" customFormat="1" ht="20.1" customHeight="1" spans="1:8">
      <c r="A7" s="7">
        <v>5</v>
      </c>
      <c r="B7" s="9" t="s">
        <v>20</v>
      </c>
      <c r="C7" s="9" t="s">
        <v>21</v>
      </c>
      <c r="D7" s="10" t="s">
        <v>11</v>
      </c>
      <c r="E7" s="11">
        <v>73.28</v>
      </c>
      <c r="F7" s="11">
        <v>73.28</v>
      </c>
      <c r="G7" s="12" t="s">
        <v>12</v>
      </c>
      <c r="H7" s="13"/>
    </row>
    <row r="8" s="2" customFormat="1" ht="20.1" customHeight="1" spans="1:8">
      <c r="A8" s="7">
        <v>6</v>
      </c>
      <c r="B8" s="9" t="s">
        <v>20</v>
      </c>
      <c r="C8" s="9" t="s">
        <v>22</v>
      </c>
      <c r="D8" s="10" t="s">
        <v>11</v>
      </c>
      <c r="E8" s="11">
        <v>72.02</v>
      </c>
      <c r="F8" s="11">
        <v>72.02</v>
      </c>
      <c r="G8" s="12" t="s">
        <v>12</v>
      </c>
      <c r="H8" s="13"/>
    </row>
    <row r="9" s="2" customFormat="1" ht="20.1" customHeight="1" spans="1:8">
      <c r="A9" s="7">
        <v>7</v>
      </c>
      <c r="B9" s="9" t="s">
        <v>23</v>
      </c>
      <c r="C9" s="14" t="s">
        <v>24</v>
      </c>
      <c r="D9" s="10" t="s">
        <v>11</v>
      </c>
      <c r="E9" s="11" t="s">
        <v>25</v>
      </c>
      <c r="F9" s="11" t="s">
        <v>25</v>
      </c>
      <c r="G9" s="12" t="s">
        <v>12</v>
      </c>
      <c r="H9" s="13"/>
    </row>
    <row r="10" s="2" customFormat="1" ht="20.1" customHeight="1" spans="1:8">
      <c r="A10" s="7">
        <v>8</v>
      </c>
      <c r="B10" s="15">
        <v>32</v>
      </c>
      <c r="C10" s="14" t="s">
        <v>26</v>
      </c>
      <c r="D10" s="10" t="s">
        <v>11</v>
      </c>
      <c r="E10" s="11" t="s">
        <v>27</v>
      </c>
      <c r="F10" s="11" t="s">
        <v>27</v>
      </c>
      <c r="G10" s="12" t="s">
        <v>12</v>
      </c>
      <c r="H10" s="13"/>
    </row>
    <row r="11" s="2" customFormat="1" ht="20.1" customHeight="1" spans="1:8">
      <c r="A11" s="7">
        <v>9</v>
      </c>
      <c r="B11" s="10">
        <v>20</v>
      </c>
      <c r="C11" s="9" t="str">
        <f>"2201107"</f>
        <v>2201107</v>
      </c>
      <c r="D11" s="16">
        <v>73</v>
      </c>
      <c r="E11" s="11">
        <v>72.98</v>
      </c>
      <c r="F11" s="11">
        <v>72.99</v>
      </c>
      <c r="G11" s="12" t="s">
        <v>12</v>
      </c>
      <c r="H11" s="13"/>
    </row>
    <row r="12" s="2" customFormat="1" ht="20.1" customHeight="1" spans="1:8">
      <c r="A12" s="7">
        <v>10</v>
      </c>
      <c r="B12" s="10">
        <v>22</v>
      </c>
      <c r="C12" s="9" t="str">
        <f>"2220103"</f>
        <v>2220103</v>
      </c>
      <c r="D12" s="16">
        <v>82</v>
      </c>
      <c r="E12" s="11" t="s">
        <v>28</v>
      </c>
      <c r="F12" s="11">
        <v>77.15</v>
      </c>
      <c r="G12" s="12" t="s">
        <v>12</v>
      </c>
      <c r="H12" s="13"/>
    </row>
    <row r="13" s="2" customFormat="1" ht="20.1" customHeight="1" spans="1:8">
      <c r="A13" s="7">
        <v>11</v>
      </c>
      <c r="B13" s="10">
        <v>22</v>
      </c>
      <c r="C13" s="9" t="str">
        <f>"2220104"</f>
        <v>2220104</v>
      </c>
      <c r="D13" s="16">
        <v>75</v>
      </c>
      <c r="E13" s="11">
        <v>71.16</v>
      </c>
      <c r="F13" s="11">
        <v>73.08</v>
      </c>
      <c r="G13" s="12"/>
      <c r="H13" s="13"/>
    </row>
    <row r="14" s="2" customFormat="1" ht="20.1" customHeight="1" spans="1:8">
      <c r="A14" s="7">
        <v>12</v>
      </c>
      <c r="B14" s="10">
        <v>23</v>
      </c>
      <c r="C14" s="9" t="str">
        <f>"2230111"</f>
        <v>2230111</v>
      </c>
      <c r="D14" s="16">
        <v>86</v>
      </c>
      <c r="E14" s="11">
        <v>73.16</v>
      </c>
      <c r="F14" s="11">
        <v>79.58</v>
      </c>
      <c r="G14" s="12" t="s">
        <v>12</v>
      </c>
      <c r="H14" s="13"/>
    </row>
    <row r="15" s="2" customFormat="1" ht="20.1" customHeight="1" spans="1:8">
      <c r="A15" s="7">
        <v>13</v>
      </c>
      <c r="B15" s="10">
        <v>23</v>
      </c>
      <c r="C15" s="9" t="str">
        <f>"2230115"</f>
        <v>2230115</v>
      </c>
      <c r="D15" s="16">
        <v>85</v>
      </c>
      <c r="E15" s="11">
        <v>74.06</v>
      </c>
      <c r="F15" s="11">
        <v>79.53</v>
      </c>
      <c r="G15" s="12" t="s">
        <v>12</v>
      </c>
      <c r="H15" s="13"/>
    </row>
    <row r="16" s="2" customFormat="1" ht="20.1" customHeight="1" spans="1:8">
      <c r="A16" s="7">
        <v>14</v>
      </c>
      <c r="B16" s="10">
        <v>23</v>
      </c>
      <c r="C16" s="9" t="str">
        <f>"2230107"</f>
        <v>2230107</v>
      </c>
      <c r="D16" s="16">
        <v>83</v>
      </c>
      <c r="E16" s="11" t="s">
        <v>29</v>
      </c>
      <c r="F16" s="11">
        <v>78.8</v>
      </c>
      <c r="G16" s="12"/>
      <c r="H16" s="13"/>
    </row>
    <row r="17" s="2" customFormat="1" ht="20.1" customHeight="1" spans="1:8">
      <c r="A17" s="7">
        <v>15</v>
      </c>
      <c r="B17" s="10">
        <v>23</v>
      </c>
      <c r="C17" s="9" t="str">
        <f>"2230108"</f>
        <v>2230108</v>
      </c>
      <c r="D17" s="16">
        <v>71</v>
      </c>
      <c r="E17" s="11">
        <v>69.82</v>
      </c>
      <c r="F17" s="11">
        <v>70.41</v>
      </c>
      <c r="G17" s="12"/>
      <c r="H17" s="13"/>
    </row>
    <row r="18" s="2" customFormat="1" ht="20.1" customHeight="1" spans="1:8">
      <c r="A18" s="7">
        <v>16</v>
      </c>
      <c r="B18" s="10">
        <v>24</v>
      </c>
      <c r="C18" s="9" t="str">
        <f>"2240202"</f>
        <v>2240202</v>
      </c>
      <c r="D18" s="16">
        <v>97</v>
      </c>
      <c r="E18" s="11">
        <v>73.46</v>
      </c>
      <c r="F18" s="11">
        <v>85.23</v>
      </c>
      <c r="G18" s="12" t="s">
        <v>12</v>
      </c>
      <c r="H18" s="13"/>
    </row>
    <row r="19" s="2" customFormat="1" ht="20.1" customHeight="1" spans="1:8">
      <c r="A19" s="7">
        <v>17</v>
      </c>
      <c r="B19" s="10">
        <v>24</v>
      </c>
      <c r="C19" s="9" t="str">
        <f>"2240203"</f>
        <v>2240203</v>
      </c>
      <c r="D19" s="16">
        <v>96</v>
      </c>
      <c r="E19" s="11">
        <v>72.6</v>
      </c>
      <c r="F19" s="11">
        <v>84.3</v>
      </c>
      <c r="G19" s="12"/>
      <c r="H19" s="13"/>
    </row>
    <row r="20" s="2" customFormat="1" ht="20.1" customHeight="1" spans="1:8">
      <c r="A20" s="7">
        <v>18</v>
      </c>
      <c r="B20" s="10">
        <v>25</v>
      </c>
      <c r="C20" s="9" t="str">
        <f>"2251167"</f>
        <v>2251167</v>
      </c>
      <c r="D20" s="16">
        <v>81</v>
      </c>
      <c r="E20" s="11">
        <v>73.12</v>
      </c>
      <c r="F20" s="11">
        <v>77.06</v>
      </c>
      <c r="G20" s="12" t="s">
        <v>12</v>
      </c>
      <c r="H20" s="13"/>
    </row>
    <row r="21" s="2" customFormat="1" ht="20.1" customHeight="1" spans="1:8">
      <c r="A21" s="7">
        <v>19</v>
      </c>
      <c r="B21" s="10">
        <v>26</v>
      </c>
      <c r="C21" s="9" t="str">
        <f>"2261209"</f>
        <v>2261209</v>
      </c>
      <c r="D21" s="16">
        <v>87</v>
      </c>
      <c r="E21" s="11">
        <v>74.68</v>
      </c>
      <c r="F21" s="11">
        <v>80.84</v>
      </c>
      <c r="G21" s="12" t="s">
        <v>12</v>
      </c>
      <c r="H21" s="13"/>
    </row>
    <row r="22" s="2" customFormat="1" ht="20.1" customHeight="1" spans="1:8">
      <c r="A22" s="7">
        <v>20</v>
      </c>
      <c r="B22" s="10">
        <v>26</v>
      </c>
      <c r="C22" s="9" t="str">
        <f>"2261204"</f>
        <v>2261204</v>
      </c>
      <c r="D22" s="16">
        <v>77</v>
      </c>
      <c r="E22" s="11">
        <v>73.74</v>
      </c>
      <c r="F22" s="11">
        <v>75.37</v>
      </c>
      <c r="G22" s="12"/>
      <c r="H22" s="13"/>
    </row>
    <row r="23" s="2" customFormat="1" ht="20.1" customHeight="1" spans="1:8">
      <c r="A23" s="7">
        <v>21</v>
      </c>
      <c r="B23" s="10">
        <v>26</v>
      </c>
      <c r="C23" s="9" t="str">
        <f>"2261205"</f>
        <v>2261205</v>
      </c>
      <c r="D23" s="16">
        <v>78</v>
      </c>
      <c r="E23" s="11">
        <v>70.5</v>
      </c>
      <c r="F23" s="11">
        <v>74.25</v>
      </c>
      <c r="G23" s="12"/>
      <c r="H23" s="13"/>
    </row>
    <row r="24" s="2" customFormat="1" ht="20.1" customHeight="1" spans="1:8">
      <c r="A24" s="7">
        <v>22</v>
      </c>
      <c r="B24" s="10">
        <v>27</v>
      </c>
      <c r="C24" s="9" t="str">
        <f>"2270413"</f>
        <v>2270413</v>
      </c>
      <c r="D24" s="16">
        <v>69</v>
      </c>
      <c r="E24" s="11">
        <v>73.3</v>
      </c>
      <c r="F24" s="11">
        <v>71.15</v>
      </c>
      <c r="G24" s="12" t="s">
        <v>12</v>
      </c>
      <c r="H24" s="13"/>
    </row>
    <row r="25" s="2" customFormat="1" ht="20.1" customHeight="1" spans="1:8">
      <c r="A25" s="7">
        <v>23</v>
      </c>
      <c r="B25" s="10">
        <v>27</v>
      </c>
      <c r="C25" s="9" t="str">
        <f>"2270402"</f>
        <v>2270402</v>
      </c>
      <c r="D25" s="16">
        <v>71</v>
      </c>
      <c r="E25" s="11">
        <v>70.98</v>
      </c>
      <c r="F25" s="11">
        <v>70.99</v>
      </c>
      <c r="G25" s="12" t="s">
        <v>12</v>
      </c>
      <c r="H25" s="13"/>
    </row>
    <row r="26" s="2" customFormat="1" ht="20.1" customHeight="1" spans="1:8">
      <c r="A26" s="7">
        <v>24</v>
      </c>
      <c r="B26" s="10">
        <v>27</v>
      </c>
      <c r="C26" s="9" t="str">
        <f>"2270408"</f>
        <v>2270408</v>
      </c>
      <c r="D26" s="16">
        <v>66</v>
      </c>
      <c r="E26" s="11">
        <v>75</v>
      </c>
      <c r="F26" s="11">
        <v>70.5</v>
      </c>
      <c r="G26" s="12"/>
      <c r="H26" s="13"/>
    </row>
    <row r="27" s="2" customFormat="1" ht="20.1" customHeight="1" spans="1:8">
      <c r="A27" s="7">
        <v>25</v>
      </c>
      <c r="B27" s="10">
        <v>27</v>
      </c>
      <c r="C27" s="9" t="str">
        <f>"2270421"</f>
        <v>2270421</v>
      </c>
      <c r="D27" s="16">
        <v>69</v>
      </c>
      <c r="E27" s="11">
        <v>69.98</v>
      </c>
      <c r="F27" s="11">
        <v>69.49</v>
      </c>
      <c r="G27" s="12"/>
      <c r="H27" s="13"/>
    </row>
    <row r="28" s="2" customFormat="1" ht="20.1" customHeight="1" spans="1:8">
      <c r="A28" s="7">
        <v>26</v>
      </c>
      <c r="B28" s="10">
        <v>27</v>
      </c>
      <c r="C28" s="9" t="str">
        <f>"2270403"</f>
        <v>2270403</v>
      </c>
      <c r="D28" s="16">
        <v>65</v>
      </c>
      <c r="E28" s="11">
        <v>72.92</v>
      </c>
      <c r="F28" s="11">
        <v>68.96</v>
      </c>
      <c r="G28" s="12"/>
      <c r="H28" s="13"/>
    </row>
    <row r="29" s="2" customFormat="1" ht="20.1" customHeight="1" spans="1:8">
      <c r="A29" s="7">
        <v>27</v>
      </c>
      <c r="B29" s="10">
        <v>27</v>
      </c>
      <c r="C29" s="9" t="str">
        <f>"2270422"</f>
        <v>2270422</v>
      </c>
      <c r="D29" s="16">
        <v>65</v>
      </c>
      <c r="E29" s="11">
        <v>69.74</v>
      </c>
      <c r="F29" s="11">
        <v>67.37</v>
      </c>
      <c r="G29" s="12"/>
      <c r="H29" s="13"/>
    </row>
    <row r="30" s="2" customFormat="1" ht="20.1" customHeight="1" spans="1:8">
      <c r="A30" s="7">
        <v>28</v>
      </c>
      <c r="B30" s="10">
        <v>29</v>
      </c>
      <c r="C30" s="9" t="str">
        <f>"2291170"</f>
        <v>2291170</v>
      </c>
      <c r="D30" s="16">
        <v>76</v>
      </c>
      <c r="E30" s="11">
        <v>74.82</v>
      </c>
      <c r="F30" s="11">
        <v>75.41</v>
      </c>
      <c r="G30" s="12" t="s">
        <v>12</v>
      </c>
      <c r="H30" s="13"/>
    </row>
    <row r="31" s="2" customFormat="1" ht="20.1" customHeight="1" spans="1:8">
      <c r="A31" s="7">
        <v>29</v>
      </c>
      <c r="B31" s="10">
        <v>33</v>
      </c>
      <c r="C31" s="9" t="str">
        <f>"2330119"</f>
        <v>2330119</v>
      </c>
      <c r="D31" s="16">
        <v>74</v>
      </c>
      <c r="E31" s="11">
        <v>73.14</v>
      </c>
      <c r="F31" s="11">
        <v>73.57</v>
      </c>
      <c r="G31" s="12" t="s">
        <v>12</v>
      </c>
      <c r="H31" s="13"/>
    </row>
    <row r="32" s="2" customFormat="1" ht="20.1" customHeight="1" spans="1:8">
      <c r="A32" s="7">
        <v>30</v>
      </c>
      <c r="B32" s="10">
        <v>33</v>
      </c>
      <c r="C32" s="9" t="str">
        <f>"2330118"</f>
        <v>2330118</v>
      </c>
      <c r="D32" s="16">
        <v>67</v>
      </c>
      <c r="E32" s="11">
        <v>74.82</v>
      </c>
      <c r="F32" s="11">
        <v>70.91</v>
      </c>
      <c r="G32" s="12" t="s">
        <v>12</v>
      </c>
      <c r="H32" s="13"/>
    </row>
    <row r="33" s="2" customFormat="1" ht="20.1" customHeight="1" spans="1:8">
      <c r="A33" s="7">
        <v>31</v>
      </c>
      <c r="B33" s="10">
        <v>35</v>
      </c>
      <c r="C33" s="9" t="str">
        <f>"2350301"</f>
        <v>2350301</v>
      </c>
      <c r="D33" s="16">
        <v>87</v>
      </c>
      <c r="E33" s="11">
        <v>76</v>
      </c>
      <c r="F33" s="11">
        <v>81.5</v>
      </c>
      <c r="G33" s="12" t="s">
        <v>12</v>
      </c>
      <c r="H33" s="13"/>
    </row>
    <row r="34" s="2" customFormat="1" ht="20.1" customHeight="1" spans="1:8">
      <c r="A34" s="7">
        <v>32</v>
      </c>
      <c r="B34" s="10">
        <v>35</v>
      </c>
      <c r="C34" s="9" t="str">
        <f>"2350302"</f>
        <v>2350302</v>
      </c>
      <c r="D34" s="16">
        <v>88</v>
      </c>
      <c r="E34" s="11">
        <v>73.16</v>
      </c>
      <c r="F34" s="11">
        <v>80.58</v>
      </c>
      <c r="G34" s="12"/>
      <c r="H34" s="13"/>
    </row>
    <row r="35" s="2" customFormat="1" ht="20.1" customHeight="1" spans="1:8">
      <c r="A35" s="7">
        <v>33</v>
      </c>
      <c r="B35" s="10">
        <v>36</v>
      </c>
      <c r="C35" s="9" t="str">
        <f>"2360304"</f>
        <v>2360304</v>
      </c>
      <c r="D35" s="16">
        <v>74</v>
      </c>
      <c r="E35" s="11">
        <v>71.94</v>
      </c>
      <c r="F35" s="11">
        <v>72.97</v>
      </c>
      <c r="G35" s="12" t="s">
        <v>12</v>
      </c>
      <c r="H35" s="13"/>
    </row>
    <row r="36" s="2" customFormat="1" ht="20.1" customHeight="1" spans="1:8">
      <c r="A36" s="7">
        <v>34</v>
      </c>
      <c r="B36" s="10">
        <v>37</v>
      </c>
      <c r="C36" s="9" t="str">
        <f>"2370209"</f>
        <v>2370209</v>
      </c>
      <c r="D36" s="16">
        <v>78</v>
      </c>
      <c r="E36" s="11">
        <v>72.06</v>
      </c>
      <c r="F36" s="11">
        <v>75.03</v>
      </c>
      <c r="G36" s="12" t="s">
        <v>12</v>
      </c>
      <c r="H36" s="13"/>
    </row>
    <row r="37" s="2" customFormat="1" ht="20.1" customHeight="1" spans="1:8">
      <c r="A37" s="7">
        <v>35</v>
      </c>
      <c r="B37" s="10">
        <v>39</v>
      </c>
      <c r="C37" s="9" t="str">
        <f>"2390212"</f>
        <v>2390212</v>
      </c>
      <c r="D37" s="16">
        <v>98</v>
      </c>
      <c r="E37" s="11">
        <v>76.58</v>
      </c>
      <c r="F37" s="11">
        <v>87.29</v>
      </c>
      <c r="G37" s="12" t="s">
        <v>12</v>
      </c>
      <c r="H37" s="13"/>
    </row>
    <row r="38" s="2" customFormat="1" ht="20.1" customHeight="1" spans="1:8">
      <c r="A38" s="7">
        <v>36</v>
      </c>
      <c r="B38" s="10">
        <v>39</v>
      </c>
      <c r="C38" s="9" t="str">
        <f>"2390232"</f>
        <v>2390232</v>
      </c>
      <c r="D38" s="16">
        <v>99</v>
      </c>
      <c r="E38" s="11">
        <v>74.5</v>
      </c>
      <c r="F38" s="11">
        <v>86.75</v>
      </c>
      <c r="G38" s="12" t="s">
        <v>12</v>
      </c>
      <c r="H38" s="13"/>
    </row>
    <row r="39" s="2" customFormat="1" ht="20.1" customHeight="1" spans="1:8">
      <c r="A39" s="7">
        <v>37</v>
      </c>
      <c r="B39" s="10">
        <v>39</v>
      </c>
      <c r="C39" s="9" t="str">
        <f>"2390234"</f>
        <v>2390234</v>
      </c>
      <c r="D39" s="16">
        <v>97</v>
      </c>
      <c r="E39" s="11">
        <v>73.74</v>
      </c>
      <c r="F39" s="11">
        <v>85.37</v>
      </c>
      <c r="G39" s="12" t="s">
        <v>12</v>
      </c>
      <c r="H39" s="13"/>
    </row>
    <row r="40" s="2" customFormat="1" ht="20.1" customHeight="1" spans="1:8">
      <c r="A40" s="7">
        <v>38</v>
      </c>
      <c r="B40" s="10">
        <v>39</v>
      </c>
      <c r="C40" s="9" t="str">
        <f>"2390226"</f>
        <v>2390226</v>
      </c>
      <c r="D40" s="16">
        <v>97</v>
      </c>
      <c r="E40" s="11">
        <v>72.2</v>
      </c>
      <c r="F40" s="11">
        <v>84.6</v>
      </c>
      <c r="G40" s="12" t="s">
        <v>12</v>
      </c>
      <c r="H40" s="13"/>
    </row>
    <row r="41" s="2" customFormat="1" ht="20.1" customHeight="1" spans="1:8">
      <c r="A41" s="7">
        <v>39</v>
      </c>
      <c r="B41" s="10">
        <v>39</v>
      </c>
      <c r="C41" s="9" t="str">
        <f>"2390215"</f>
        <v>2390215</v>
      </c>
      <c r="D41" s="16">
        <v>95</v>
      </c>
      <c r="E41" s="11">
        <v>72.66</v>
      </c>
      <c r="F41" s="11">
        <v>83.83</v>
      </c>
      <c r="G41" s="12"/>
      <c r="H41" s="13"/>
    </row>
    <row r="42" s="2" customFormat="1" ht="20.1" customHeight="1" spans="1:8">
      <c r="A42" s="7">
        <v>40</v>
      </c>
      <c r="B42" s="10">
        <v>39</v>
      </c>
      <c r="C42" s="9" t="str">
        <f>"2390231"</f>
        <v>2390231</v>
      </c>
      <c r="D42" s="16">
        <v>94</v>
      </c>
      <c r="E42" s="11">
        <v>73.24</v>
      </c>
      <c r="F42" s="11">
        <v>83.62</v>
      </c>
      <c r="G42" s="12"/>
      <c r="H42" s="13"/>
    </row>
    <row r="43" s="2" customFormat="1" ht="20.1" customHeight="1" spans="1:8">
      <c r="A43" s="7">
        <v>41</v>
      </c>
      <c r="B43" s="10">
        <v>39</v>
      </c>
      <c r="C43" s="9" t="str">
        <f>"2390236"</f>
        <v>2390236</v>
      </c>
      <c r="D43" s="16">
        <v>94</v>
      </c>
      <c r="E43" s="11">
        <v>72.48</v>
      </c>
      <c r="F43" s="11">
        <v>83.24</v>
      </c>
      <c r="G43" s="12"/>
      <c r="H43" s="13"/>
    </row>
    <row r="44" s="2" customFormat="1" ht="20.1" customHeight="1" spans="1:8">
      <c r="A44" s="7">
        <v>42</v>
      </c>
      <c r="B44" s="10">
        <v>39</v>
      </c>
      <c r="C44" s="9" t="str">
        <f>"2390233"</f>
        <v>2390233</v>
      </c>
      <c r="D44" s="16">
        <v>91</v>
      </c>
      <c r="E44" s="11">
        <v>75.34</v>
      </c>
      <c r="F44" s="11">
        <v>83.17</v>
      </c>
      <c r="G44" s="12"/>
      <c r="H44" s="13"/>
    </row>
    <row r="45" s="2" customFormat="1" ht="20.1" customHeight="1" spans="1:8">
      <c r="A45" s="7">
        <v>43</v>
      </c>
      <c r="B45" s="10">
        <v>39</v>
      </c>
      <c r="C45" s="9" t="str">
        <f>"2390210"</f>
        <v>2390210</v>
      </c>
      <c r="D45" s="16">
        <v>92</v>
      </c>
      <c r="E45" s="11">
        <v>69.9</v>
      </c>
      <c r="F45" s="11">
        <v>80.95</v>
      </c>
      <c r="G45" s="12"/>
      <c r="H45" s="13"/>
    </row>
    <row r="46" s="2" customFormat="1" ht="20.1" customHeight="1" spans="1:8">
      <c r="A46" s="7">
        <v>44</v>
      </c>
      <c r="B46" s="10">
        <v>40</v>
      </c>
      <c r="C46" s="9" t="str">
        <f>"2401214"</f>
        <v>2401214</v>
      </c>
      <c r="D46" s="16">
        <v>87</v>
      </c>
      <c r="E46" s="11">
        <v>73.52</v>
      </c>
      <c r="F46" s="11">
        <v>80.26</v>
      </c>
      <c r="G46" s="12" t="s">
        <v>12</v>
      </c>
      <c r="H46" s="13"/>
    </row>
    <row r="47" s="2" customFormat="1" ht="20.1" customHeight="1" spans="1:8">
      <c r="A47" s="7">
        <v>45</v>
      </c>
      <c r="B47" s="10">
        <v>40</v>
      </c>
      <c r="C47" s="9" t="str">
        <f>"2401213"</f>
        <v>2401213</v>
      </c>
      <c r="D47" s="16">
        <v>82</v>
      </c>
      <c r="E47" s="11">
        <v>74.06</v>
      </c>
      <c r="F47" s="11">
        <v>78.03</v>
      </c>
      <c r="G47" s="12" t="s">
        <v>12</v>
      </c>
      <c r="H47" s="13"/>
    </row>
    <row r="48" s="2" customFormat="1" ht="20.1" customHeight="1" spans="1:8">
      <c r="A48" s="7">
        <v>46</v>
      </c>
      <c r="B48" s="10">
        <v>41</v>
      </c>
      <c r="C48" s="9" t="str">
        <f>"2411223"</f>
        <v>2411223</v>
      </c>
      <c r="D48" s="16">
        <v>79</v>
      </c>
      <c r="E48" s="11">
        <v>74.44</v>
      </c>
      <c r="F48" s="11">
        <v>76.72</v>
      </c>
      <c r="G48" s="12" t="s">
        <v>12</v>
      </c>
      <c r="H48" s="13"/>
    </row>
    <row r="49" s="2" customFormat="1" ht="20.1" customHeight="1" spans="1:8">
      <c r="A49" s="7">
        <v>47</v>
      </c>
      <c r="B49" s="10">
        <v>41</v>
      </c>
      <c r="C49" s="9" t="str">
        <f>"2411227"</f>
        <v>2411227</v>
      </c>
      <c r="D49" s="16">
        <v>77</v>
      </c>
      <c r="E49" s="11">
        <v>73.02</v>
      </c>
      <c r="F49" s="11">
        <v>75.01</v>
      </c>
      <c r="G49" s="12"/>
      <c r="H49" s="13"/>
    </row>
    <row r="50" s="2" customFormat="1" ht="20.1" customHeight="1" spans="1:8">
      <c r="A50" s="7">
        <v>48</v>
      </c>
      <c r="B50" s="10">
        <v>41</v>
      </c>
      <c r="C50" s="9" t="str">
        <f>"2411218"</f>
        <v>2411218</v>
      </c>
      <c r="D50" s="16">
        <v>74</v>
      </c>
      <c r="E50" s="11">
        <v>74.24</v>
      </c>
      <c r="F50" s="11">
        <v>74.12</v>
      </c>
      <c r="G50" s="12"/>
      <c r="H50" s="13"/>
    </row>
    <row r="51" s="2" customFormat="1" ht="20.1" customHeight="1" spans="1:8">
      <c r="A51" s="7">
        <v>49</v>
      </c>
      <c r="B51" s="10">
        <v>41</v>
      </c>
      <c r="C51" s="9" t="str">
        <f>"2411226"</f>
        <v>2411226</v>
      </c>
      <c r="D51" s="16">
        <v>74</v>
      </c>
      <c r="E51" s="11">
        <v>73.58</v>
      </c>
      <c r="F51" s="11">
        <v>73.79</v>
      </c>
      <c r="G51" s="12"/>
      <c r="H51" s="13"/>
    </row>
    <row r="52" s="2" customFormat="1" ht="20.1" customHeight="1" spans="1:8">
      <c r="A52" s="7">
        <v>50</v>
      </c>
      <c r="B52" s="10">
        <v>42</v>
      </c>
      <c r="C52" s="9" t="str">
        <f>"2421246"</f>
        <v>2421246</v>
      </c>
      <c r="D52" s="16">
        <v>86</v>
      </c>
      <c r="E52" s="11">
        <v>73.28</v>
      </c>
      <c r="F52" s="11">
        <v>79.64</v>
      </c>
      <c r="G52" s="12" t="s">
        <v>12</v>
      </c>
      <c r="H52" s="13"/>
    </row>
    <row r="53" s="2" customFormat="1" ht="20.1" customHeight="1" spans="1:8">
      <c r="A53" s="7">
        <v>51</v>
      </c>
      <c r="B53" s="10">
        <v>42</v>
      </c>
      <c r="C53" s="9" t="str">
        <f>"2421247"</f>
        <v>2421247</v>
      </c>
      <c r="D53" s="16">
        <v>86</v>
      </c>
      <c r="E53" s="11">
        <v>72.78</v>
      </c>
      <c r="F53" s="11">
        <v>79.39</v>
      </c>
      <c r="G53" s="12" t="s">
        <v>12</v>
      </c>
      <c r="H53" s="17"/>
    </row>
    <row r="54" s="2" customFormat="1" ht="20.1" customHeight="1" spans="1:8">
      <c r="A54" s="7">
        <v>52</v>
      </c>
      <c r="B54" s="10">
        <v>42</v>
      </c>
      <c r="C54" s="9" t="str">
        <f>"2421243"</f>
        <v>2421243</v>
      </c>
      <c r="D54" s="16">
        <v>83</v>
      </c>
      <c r="E54" s="11">
        <v>72.1</v>
      </c>
      <c r="F54" s="11">
        <v>77.55</v>
      </c>
      <c r="G54" s="12" t="s">
        <v>12</v>
      </c>
      <c r="H54" s="18"/>
    </row>
    <row r="55" s="2" customFormat="1" ht="20.1" customHeight="1" spans="1:8">
      <c r="A55" s="7">
        <v>53</v>
      </c>
      <c r="B55" s="10">
        <v>42</v>
      </c>
      <c r="C55" s="9" t="str">
        <f>"2421240"</f>
        <v>2421240</v>
      </c>
      <c r="D55" s="16">
        <v>80</v>
      </c>
      <c r="E55" s="11">
        <v>71.12</v>
      </c>
      <c r="F55" s="11">
        <v>75.56</v>
      </c>
      <c r="G55" s="12"/>
      <c r="H55" s="18"/>
    </row>
    <row r="56" s="2" customFormat="1" ht="20.1" customHeight="1" spans="1:8">
      <c r="A56" s="7">
        <v>54</v>
      </c>
      <c r="B56" s="10">
        <v>42</v>
      </c>
      <c r="C56" s="9" t="str">
        <f>"2421239"</f>
        <v>2421239</v>
      </c>
      <c r="D56" s="16">
        <v>80</v>
      </c>
      <c r="E56" s="11">
        <v>70.3</v>
      </c>
      <c r="F56" s="11">
        <v>75.15</v>
      </c>
      <c r="G56" s="12"/>
      <c r="H56" s="13"/>
    </row>
    <row r="57" s="2" customFormat="1" ht="20.1" customHeight="1" spans="1:8">
      <c r="A57" s="7">
        <v>55</v>
      </c>
      <c r="B57" s="10">
        <v>42</v>
      </c>
      <c r="C57" s="9" t="str">
        <f>"2421245"</f>
        <v>2421245</v>
      </c>
      <c r="D57" s="16">
        <v>78</v>
      </c>
      <c r="E57" s="11">
        <v>69.96</v>
      </c>
      <c r="F57" s="11">
        <v>73.98</v>
      </c>
      <c r="G57" s="12"/>
      <c r="H57" s="13"/>
    </row>
    <row r="58" ht="20.1" customHeight="1" spans="1:8">
      <c r="A58" s="7">
        <v>56</v>
      </c>
      <c r="B58" s="10">
        <v>42</v>
      </c>
      <c r="C58" s="9" t="str">
        <f>"2421234"</f>
        <v>2421234</v>
      </c>
      <c r="D58" s="16">
        <v>79</v>
      </c>
      <c r="E58" s="11">
        <v>68.82</v>
      </c>
      <c r="F58" s="11">
        <v>73.91</v>
      </c>
      <c r="G58" s="12"/>
      <c r="H58" s="19"/>
    </row>
    <row r="59" customHeight="1" spans="1:8">
      <c r="A59" s="7">
        <v>57</v>
      </c>
      <c r="B59" s="10">
        <v>42</v>
      </c>
      <c r="C59" s="9" t="str">
        <f>"2421231"</f>
        <v>2421231</v>
      </c>
      <c r="D59" s="16">
        <v>75</v>
      </c>
      <c r="E59" s="11">
        <v>70.88</v>
      </c>
      <c r="F59" s="11">
        <v>72.94</v>
      </c>
      <c r="G59" s="12"/>
      <c r="H59" s="20"/>
    </row>
    <row r="60" customHeight="1" spans="1:8">
      <c r="A60" s="7">
        <v>58</v>
      </c>
      <c r="B60" s="10">
        <v>42</v>
      </c>
      <c r="C60" s="9" t="str">
        <f>"2421237"</f>
        <v>2421237</v>
      </c>
      <c r="D60" s="16">
        <v>69</v>
      </c>
      <c r="E60" s="11">
        <v>71.34</v>
      </c>
      <c r="F60" s="11">
        <v>70.17</v>
      </c>
      <c r="G60" s="12"/>
      <c r="H60" s="20"/>
    </row>
    <row r="61" customHeight="1" spans="1:8">
      <c r="A61" s="7">
        <v>59</v>
      </c>
      <c r="B61" s="10">
        <v>42</v>
      </c>
      <c r="C61" s="9" t="str">
        <f>"2421249"</f>
        <v>2421249</v>
      </c>
      <c r="D61" s="16">
        <v>69</v>
      </c>
      <c r="E61" s="11">
        <v>70.8</v>
      </c>
      <c r="F61" s="11">
        <v>69.9</v>
      </c>
      <c r="G61" s="12"/>
      <c r="H61" s="20"/>
    </row>
    <row r="62" customHeight="1" spans="1:8">
      <c r="A62" s="7">
        <v>60</v>
      </c>
      <c r="B62" s="10">
        <v>43</v>
      </c>
      <c r="C62" s="9" t="str">
        <f>"2430307"</f>
        <v>2430307</v>
      </c>
      <c r="D62" s="16">
        <v>88</v>
      </c>
      <c r="E62" s="11">
        <v>77.32</v>
      </c>
      <c r="F62" s="11">
        <v>82.66</v>
      </c>
      <c r="G62" s="12" t="s">
        <v>12</v>
      </c>
      <c r="H62" s="20"/>
    </row>
    <row r="63" customHeight="1" spans="1:8">
      <c r="A63" s="7">
        <v>61</v>
      </c>
      <c r="B63" s="10">
        <v>43</v>
      </c>
      <c r="C63" s="9" t="str">
        <f>"2430308"</f>
        <v>2430308</v>
      </c>
      <c r="D63" s="16">
        <v>86</v>
      </c>
      <c r="E63" s="11">
        <v>72.22</v>
      </c>
      <c r="F63" s="11">
        <v>79.11</v>
      </c>
      <c r="G63" s="12" t="s">
        <v>12</v>
      </c>
      <c r="H63" s="20"/>
    </row>
    <row r="64" customHeight="1" spans="1:8">
      <c r="A64" s="7">
        <v>62</v>
      </c>
      <c r="B64" s="10">
        <v>43</v>
      </c>
      <c r="C64" s="9" t="str">
        <f>"2430321"</f>
        <v>2430321</v>
      </c>
      <c r="D64" s="16">
        <v>85</v>
      </c>
      <c r="E64" s="11">
        <v>72.46</v>
      </c>
      <c r="F64" s="11">
        <v>78.73</v>
      </c>
      <c r="G64" s="12" t="s">
        <v>12</v>
      </c>
      <c r="H64" s="20"/>
    </row>
    <row r="65" customHeight="1" spans="1:8">
      <c r="A65" s="7">
        <v>63</v>
      </c>
      <c r="B65" s="10">
        <v>43</v>
      </c>
      <c r="C65" s="9" t="str">
        <f>"2430317"</f>
        <v>2430317</v>
      </c>
      <c r="D65" s="16">
        <v>86</v>
      </c>
      <c r="E65" s="11">
        <v>71.18</v>
      </c>
      <c r="F65" s="11">
        <v>78.59</v>
      </c>
      <c r="G65" s="12"/>
      <c r="H65" s="20"/>
    </row>
    <row r="66" customHeight="1" spans="1:8">
      <c r="A66" s="7">
        <v>64</v>
      </c>
      <c r="B66" s="10">
        <v>43</v>
      </c>
      <c r="C66" s="9" t="str">
        <f>"2430318"</f>
        <v>2430318</v>
      </c>
      <c r="D66" s="16">
        <v>83</v>
      </c>
      <c r="E66" s="11">
        <v>70.8</v>
      </c>
      <c r="F66" s="11">
        <v>76.9</v>
      </c>
      <c r="G66" s="12"/>
      <c r="H66" s="20"/>
    </row>
    <row r="67" customHeight="1" spans="1:8">
      <c r="A67" s="7">
        <v>65</v>
      </c>
      <c r="B67" s="10">
        <v>43</v>
      </c>
      <c r="C67" s="9" t="str">
        <f>"2430326"</f>
        <v>2430326</v>
      </c>
      <c r="D67" s="16">
        <v>82</v>
      </c>
      <c r="E67" s="11">
        <v>71.64</v>
      </c>
      <c r="F67" s="11">
        <v>76.82</v>
      </c>
      <c r="G67" s="12"/>
      <c r="H67" s="20"/>
    </row>
    <row r="68" customHeight="1" spans="1:8">
      <c r="A68" s="7">
        <v>66</v>
      </c>
      <c r="B68" s="10">
        <v>43</v>
      </c>
      <c r="C68" s="9" t="str">
        <f>"2430320"</f>
        <v>2430320</v>
      </c>
      <c r="D68" s="16">
        <v>81</v>
      </c>
      <c r="E68" s="11">
        <v>71.5</v>
      </c>
      <c r="F68" s="11">
        <v>76.25</v>
      </c>
      <c r="G68" s="12"/>
      <c r="H68" s="20"/>
    </row>
    <row r="69" customHeight="1" spans="1:8">
      <c r="A69" s="7">
        <v>67</v>
      </c>
      <c r="B69" s="10">
        <v>43</v>
      </c>
      <c r="C69" s="9" t="str">
        <f>"2430311"</f>
        <v>2430311</v>
      </c>
      <c r="D69" s="16">
        <v>75</v>
      </c>
      <c r="E69" s="11">
        <v>71.72</v>
      </c>
      <c r="F69" s="11">
        <v>73.36</v>
      </c>
      <c r="G69" s="12"/>
      <c r="H69" s="20"/>
    </row>
    <row r="70" customHeight="1" spans="1:8">
      <c r="A70" s="7">
        <v>68</v>
      </c>
      <c r="B70" s="10">
        <v>43</v>
      </c>
      <c r="C70" s="9" t="str">
        <f>"2430313"</f>
        <v>2430313</v>
      </c>
      <c r="D70" s="16">
        <v>62</v>
      </c>
      <c r="E70" s="11">
        <v>70.8</v>
      </c>
      <c r="F70" s="11">
        <v>66.4</v>
      </c>
      <c r="G70" s="12"/>
      <c r="H70" s="20"/>
    </row>
    <row r="71" customHeight="1" spans="1:8">
      <c r="A71" s="7">
        <v>69</v>
      </c>
      <c r="B71" s="10">
        <v>44</v>
      </c>
      <c r="C71" s="9" t="str">
        <f>"2440331"</f>
        <v>2440331</v>
      </c>
      <c r="D71" s="16">
        <v>79</v>
      </c>
      <c r="E71" s="11">
        <v>69.38</v>
      </c>
      <c r="F71" s="11">
        <v>74.19</v>
      </c>
      <c r="G71" s="12" t="s">
        <v>12</v>
      </c>
      <c r="H71" s="20"/>
    </row>
    <row r="72" customHeight="1" spans="1:8">
      <c r="A72" s="7">
        <v>70</v>
      </c>
      <c r="B72" s="10">
        <v>44</v>
      </c>
      <c r="C72" s="9" t="str">
        <f>"2440329"</f>
        <v>2440329</v>
      </c>
      <c r="D72" s="16">
        <v>70</v>
      </c>
      <c r="E72" s="11">
        <v>69.28</v>
      </c>
      <c r="F72" s="11">
        <v>69.64</v>
      </c>
      <c r="G72" s="12"/>
      <c r="H72" s="20"/>
    </row>
    <row r="73" customHeight="1" spans="1:8">
      <c r="A73" s="7">
        <v>71</v>
      </c>
      <c r="B73" s="10">
        <v>44</v>
      </c>
      <c r="C73" s="9" t="str">
        <f>"2440333"</f>
        <v>2440333</v>
      </c>
      <c r="D73" s="16">
        <v>66</v>
      </c>
      <c r="E73" s="11" t="s">
        <v>30</v>
      </c>
      <c r="F73" s="11">
        <v>33</v>
      </c>
      <c r="G73" s="12"/>
      <c r="H73" s="20"/>
    </row>
    <row r="74" customHeight="1" spans="1:8">
      <c r="A74" s="7">
        <v>72</v>
      </c>
      <c r="B74" s="10">
        <v>46</v>
      </c>
      <c r="C74" s="9" t="str">
        <f>"2461115"</f>
        <v>2461115</v>
      </c>
      <c r="D74" s="16">
        <v>63</v>
      </c>
      <c r="E74" s="11">
        <v>74.06</v>
      </c>
      <c r="F74" s="11">
        <v>68.53</v>
      </c>
      <c r="G74" s="12" t="s">
        <v>12</v>
      </c>
      <c r="H74" s="20"/>
    </row>
    <row r="75" customHeight="1" spans="1:8">
      <c r="A75" s="7">
        <v>73</v>
      </c>
      <c r="B75" s="10">
        <v>47</v>
      </c>
      <c r="C75" s="9" t="str">
        <f>"2471121"</f>
        <v>2471121</v>
      </c>
      <c r="D75" s="16">
        <v>69</v>
      </c>
      <c r="E75" s="11">
        <v>73.78</v>
      </c>
      <c r="F75" s="11">
        <v>71.39</v>
      </c>
      <c r="G75" s="12" t="s">
        <v>12</v>
      </c>
      <c r="H75" s="20"/>
    </row>
    <row r="76" customHeight="1" spans="1:8">
      <c r="A76" s="7">
        <v>74</v>
      </c>
      <c r="B76" s="10">
        <v>49</v>
      </c>
      <c r="C76" s="9" t="str">
        <f>"2491147"</f>
        <v>2491147</v>
      </c>
      <c r="D76" s="16">
        <v>88</v>
      </c>
      <c r="E76" s="11">
        <v>73.94</v>
      </c>
      <c r="F76" s="11">
        <v>80.97</v>
      </c>
      <c r="G76" s="12" t="s">
        <v>12</v>
      </c>
      <c r="H76" s="20"/>
    </row>
    <row r="77" customHeight="1" spans="1:8">
      <c r="A77" s="7">
        <v>75</v>
      </c>
      <c r="B77" s="10">
        <v>49</v>
      </c>
      <c r="C77" s="9" t="str">
        <f>"2491141"</f>
        <v>2491141</v>
      </c>
      <c r="D77" s="16">
        <v>80</v>
      </c>
      <c r="E77" s="11">
        <v>75</v>
      </c>
      <c r="F77" s="11">
        <v>77.5</v>
      </c>
      <c r="G77" s="12" t="s">
        <v>12</v>
      </c>
      <c r="H77" s="20"/>
    </row>
    <row r="78" customHeight="1" spans="1:8">
      <c r="A78" s="7">
        <v>76</v>
      </c>
      <c r="B78" s="10">
        <v>49</v>
      </c>
      <c r="C78" s="9" t="str">
        <f>"2491128"</f>
        <v>2491128</v>
      </c>
      <c r="D78" s="16">
        <v>83</v>
      </c>
      <c r="E78" s="11">
        <v>69.62</v>
      </c>
      <c r="F78" s="11">
        <v>76.31</v>
      </c>
      <c r="G78" s="12" t="s">
        <v>12</v>
      </c>
      <c r="H78" s="20"/>
    </row>
    <row r="79" customHeight="1" spans="1:8">
      <c r="A79" s="7">
        <v>77</v>
      </c>
      <c r="B79" s="10">
        <v>49</v>
      </c>
      <c r="C79" s="9" t="str">
        <f>"2491125"</f>
        <v>2491125</v>
      </c>
      <c r="D79" s="16">
        <v>78</v>
      </c>
      <c r="E79" s="11">
        <v>72.4</v>
      </c>
      <c r="F79" s="11">
        <v>75.2</v>
      </c>
      <c r="G79" s="12" t="s">
        <v>12</v>
      </c>
      <c r="H79" s="20"/>
    </row>
    <row r="80" customHeight="1" spans="1:8">
      <c r="A80" s="7">
        <v>78</v>
      </c>
      <c r="B80" s="10">
        <v>49</v>
      </c>
      <c r="C80" s="9" t="str">
        <f>"2491142"</f>
        <v>2491142</v>
      </c>
      <c r="D80" s="16">
        <v>80</v>
      </c>
      <c r="E80" s="11">
        <v>69.34</v>
      </c>
      <c r="F80" s="11">
        <v>74.67</v>
      </c>
      <c r="G80" s="12" t="s">
        <v>12</v>
      </c>
      <c r="H80" s="20"/>
    </row>
    <row r="81" customHeight="1" spans="1:8">
      <c r="A81" s="7">
        <v>79</v>
      </c>
      <c r="B81" s="10">
        <v>49</v>
      </c>
      <c r="C81" s="9" t="str">
        <f>"2491149"</f>
        <v>2491149</v>
      </c>
      <c r="D81" s="16">
        <v>71</v>
      </c>
      <c r="E81" s="11">
        <v>74.22</v>
      </c>
      <c r="F81" s="11">
        <v>72.61</v>
      </c>
      <c r="G81" s="12"/>
      <c r="H81" s="20"/>
    </row>
    <row r="82" customHeight="1" spans="1:8">
      <c r="A82" s="7">
        <v>80</v>
      </c>
      <c r="B82" s="10">
        <v>49</v>
      </c>
      <c r="C82" s="9" t="str">
        <f>"2491132"</f>
        <v>2491132</v>
      </c>
      <c r="D82" s="16">
        <v>72</v>
      </c>
      <c r="E82" s="11">
        <v>70.3</v>
      </c>
      <c r="F82" s="11">
        <v>71.15</v>
      </c>
      <c r="G82" s="12"/>
      <c r="H82" s="20"/>
    </row>
    <row r="83" customHeight="1" spans="1:8">
      <c r="A83" s="7">
        <v>81</v>
      </c>
      <c r="B83" s="10">
        <v>49</v>
      </c>
      <c r="C83" s="9" t="str">
        <f>"2491144"</f>
        <v>2491144</v>
      </c>
      <c r="D83" s="16">
        <v>74</v>
      </c>
      <c r="E83" s="11">
        <v>67.96</v>
      </c>
      <c r="F83" s="11">
        <v>70.98</v>
      </c>
      <c r="G83" s="12"/>
      <c r="H83" s="20"/>
    </row>
    <row r="84" customHeight="1" spans="1:8">
      <c r="A84" s="7">
        <v>82</v>
      </c>
      <c r="B84" s="10">
        <v>49</v>
      </c>
      <c r="C84" s="9" t="str">
        <f>"2491136"</f>
        <v>2491136</v>
      </c>
      <c r="D84" s="16">
        <v>73</v>
      </c>
      <c r="E84" s="11">
        <v>68.84</v>
      </c>
      <c r="F84" s="11">
        <v>70.92</v>
      </c>
      <c r="G84" s="12"/>
      <c r="H84" s="20"/>
    </row>
    <row r="85" customHeight="1" spans="1:8">
      <c r="A85" s="7">
        <v>83</v>
      </c>
      <c r="B85" s="10">
        <v>49</v>
      </c>
      <c r="C85" s="9" t="str">
        <f>"2491143"</f>
        <v>2491143</v>
      </c>
      <c r="D85" s="16">
        <v>70</v>
      </c>
      <c r="E85" s="11">
        <v>70.8</v>
      </c>
      <c r="F85" s="11">
        <v>70.4</v>
      </c>
      <c r="G85" s="12"/>
      <c r="H85" s="20"/>
    </row>
    <row r="86" customHeight="1" spans="1:8">
      <c r="A86" s="7">
        <v>84</v>
      </c>
      <c r="B86" s="10">
        <v>49</v>
      </c>
      <c r="C86" s="9" t="str">
        <f>"2491145"</f>
        <v>2491145</v>
      </c>
      <c r="D86" s="16">
        <v>67</v>
      </c>
      <c r="E86" s="11">
        <v>69.42</v>
      </c>
      <c r="F86" s="11">
        <v>68.21</v>
      </c>
      <c r="G86" s="12"/>
      <c r="H86" s="20"/>
    </row>
    <row r="87" customHeight="1" spans="1:8">
      <c r="A87" s="7">
        <v>85</v>
      </c>
      <c r="B87" s="10">
        <v>49</v>
      </c>
      <c r="C87" s="9" t="str">
        <f>"2491130"</f>
        <v>2491130</v>
      </c>
      <c r="D87" s="16">
        <v>65</v>
      </c>
      <c r="E87" s="11">
        <v>69.46</v>
      </c>
      <c r="F87" s="11">
        <v>67.23</v>
      </c>
      <c r="G87" s="12"/>
      <c r="H87" s="20"/>
    </row>
    <row r="88" customHeight="1" spans="1:8">
      <c r="A88" s="7">
        <v>86</v>
      </c>
      <c r="B88" s="10">
        <v>49</v>
      </c>
      <c r="C88" s="9" t="str">
        <f>"2491135"</f>
        <v>2491135</v>
      </c>
      <c r="D88" s="16">
        <v>61</v>
      </c>
      <c r="E88" s="11">
        <v>68.96</v>
      </c>
      <c r="F88" s="11">
        <v>64.98</v>
      </c>
      <c r="G88" s="12"/>
      <c r="H88" s="20"/>
    </row>
    <row r="89" customHeight="1" spans="1:8">
      <c r="A89" s="7">
        <v>87</v>
      </c>
      <c r="B89" s="10">
        <v>51</v>
      </c>
      <c r="C89" s="9" t="str">
        <f>"2511162"</f>
        <v>2511162</v>
      </c>
      <c r="D89" s="16">
        <v>78</v>
      </c>
      <c r="E89" s="11">
        <v>72.46</v>
      </c>
      <c r="F89" s="11">
        <v>75.23</v>
      </c>
      <c r="G89" s="12" t="s">
        <v>12</v>
      </c>
      <c r="H89" s="20"/>
    </row>
    <row r="90" customHeight="1" spans="1:8">
      <c r="A90" s="7">
        <v>88</v>
      </c>
      <c r="B90" s="10">
        <v>51</v>
      </c>
      <c r="C90" s="9" t="str">
        <f>"2511158"</f>
        <v>2511158</v>
      </c>
      <c r="D90" s="16">
        <v>75</v>
      </c>
      <c r="E90" s="11">
        <v>70.26</v>
      </c>
      <c r="F90" s="11">
        <v>72.63</v>
      </c>
      <c r="G90" s="12" t="s">
        <v>12</v>
      </c>
      <c r="H90" s="20"/>
    </row>
    <row r="91" customHeight="1" spans="1:8">
      <c r="A91" s="7">
        <v>89</v>
      </c>
      <c r="B91" s="10">
        <v>51</v>
      </c>
      <c r="C91" s="9" t="str">
        <f>"2511156"</f>
        <v>2511156</v>
      </c>
      <c r="D91" s="16">
        <v>71</v>
      </c>
      <c r="E91" s="11">
        <v>70.8</v>
      </c>
      <c r="F91" s="11">
        <v>70.9</v>
      </c>
      <c r="G91" s="12"/>
      <c r="H91" s="20"/>
    </row>
    <row r="92" customHeight="1" spans="1:8">
      <c r="A92" s="7">
        <v>90</v>
      </c>
      <c r="B92" s="10">
        <v>51</v>
      </c>
      <c r="C92" s="9" t="str">
        <f>"2511161"</f>
        <v>2511161</v>
      </c>
      <c r="D92" s="16">
        <v>68</v>
      </c>
      <c r="E92" s="11">
        <v>68.52</v>
      </c>
      <c r="F92" s="11">
        <v>68.26</v>
      </c>
      <c r="G92" s="12"/>
      <c r="H92" s="20"/>
    </row>
    <row r="93" customHeight="1" spans="1:8">
      <c r="A93" s="7">
        <v>91</v>
      </c>
      <c r="B93" s="10">
        <v>52</v>
      </c>
      <c r="C93" s="9" t="str">
        <f>"2521315"</f>
        <v>2521315</v>
      </c>
      <c r="D93" s="16">
        <v>99</v>
      </c>
      <c r="E93" s="11">
        <v>70.64</v>
      </c>
      <c r="F93" s="11">
        <v>84.82</v>
      </c>
      <c r="G93" s="12" t="s">
        <v>12</v>
      </c>
      <c r="H93" s="20"/>
    </row>
    <row r="94" customHeight="1" spans="1:8">
      <c r="A94" s="7">
        <v>92</v>
      </c>
      <c r="B94" s="10">
        <v>52</v>
      </c>
      <c r="C94" s="9" t="str">
        <f>"2520337"</f>
        <v>2520337</v>
      </c>
      <c r="D94" s="16">
        <v>90</v>
      </c>
      <c r="E94" s="11">
        <v>71.3</v>
      </c>
      <c r="F94" s="11">
        <v>80.65</v>
      </c>
      <c r="G94" s="12"/>
      <c r="H94" s="20"/>
    </row>
    <row r="95" customHeight="1" spans="1:8">
      <c r="A95" s="7">
        <v>93</v>
      </c>
      <c r="B95" s="10">
        <v>52</v>
      </c>
      <c r="C95" s="9" t="str">
        <f>"2521309"</f>
        <v>2521309</v>
      </c>
      <c r="D95" s="16">
        <v>88</v>
      </c>
      <c r="E95" s="11">
        <v>71.76</v>
      </c>
      <c r="F95" s="11">
        <v>79.88</v>
      </c>
      <c r="G95" s="12"/>
      <c r="H95" s="20"/>
    </row>
    <row r="96" customHeight="1" spans="1:8">
      <c r="A96" s="7">
        <v>94</v>
      </c>
      <c r="B96" s="10">
        <v>53</v>
      </c>
      <c r="C96" s="9" t="str">
        <f>"2531342"</f>
        <v>2531342</v>
      </c>
      <c r="D96" s="16">
        <v>79</v>
      </c>
      <c r="E96" s="11">
        <v>72.78</v>
      </c>
      <c r="F96" s="11">
        <v>75.89</v>
      </c>
      <c r="G96" s="12" t="s">
        <v>12</v>
      </c>
      <c r="H96" s="20"/>
    </row>
    <row r="97" customHeight="1" spans="1:8">
      <c r="A97" s="7">
        <v>95</v>
      </c>
      <c r="B97" s="10">
        <v>53</v>
      </c>
      <c r="C97" s="9" t="str">
        <f>"2531341"</f>
        <v>2531341</v>
      </c>
      <c r="D97" s="16">
        <v>75</v>
      </c>
      <c r="E97" s="11">
        <v>71.4</v>
      </c>
      <c r="F97" s="11">
        <v>73.2</v>
      </c>
      <c r="G97" s="12"/>
      <c r="H97" s="20"/>
    </row>
    <row r="98" customHeight="1" spans="1:8">
      <c r="A98" s="7">
        <v>96</v>
      </c>
      <c r="B98" s="10">
        <v>53</v>
      </c>
      <c r="C98" s="9" t="str">
        <f>"2531326"</f>
        <v>2531326</v>
      </c>
      <c r="D98" s="16">
        <v>74</v>
      </c>
      <c r="E98" s="11">
        <v>71.7</v>
      </c>
      <c r="F98" s="11">
        <v>72.85</v>
      </c>
      <c r="G98" s="12"/>
      <c r="H98" s="20"/>
    </row>
    <row r="99" customHeight="1" spans="1:8">
      <c r="A99" s="7">
        <v>97</v>
      </c>
      <c r="B99" s="10">
        <v>53</v>
      </c>
      <c r="C99" s="9" t="str">
        <f>"2531340"</f>
        <v>2531340</v>
      </c>
      <c r="D99" s="16">
        <v>74</v>
      </c>
      <c r="E99" s="11">
        <v>71.14</v>
      </c>
      <c r="F99" s="11">
        <v>72.57</v>
      </c>
      <c r="G99" s="12"/>
      <c r="H99" s="20"/>
    </row>
    <row r="100" customHeight="1" spans="1:8">
      <c r="A100" s="7">
        <v>98</v>
      </c>
      <c r="B100" s="10">
        <v>54</v>
      </c>
      <c r="C100" s="9" t="str">
        <f>"2540601"</f>
        <v>2540601</v>
      </c>
      <c r="D100" s="16">
        <v>91</v>
      </c>
      <c r="E100" s="11">
        <v>68.82</v>
      </c>
      <c r="F100" s="11">
        <v>79.91</v>
      </c>
      <c r="G100" s="12" t="s">
        <v>12</v>
      </c>
      <c r="H100" s="20"/>
    </row>
    <row r="101" customHeight="1" spans="1:8">
      <c r="A101" s="7">
        <v>99</v>
      </c>
      <c r="B101" s="10">
        <v>54</v>
      </c>
      <c r="C101" s="9" t="str">
        <f>"2540622"</f>
        <v>2540622</v>
      </c>
      <c r="D101" s="16">
        <v>76</v>
      </c>
      <c r="E101" s="11">
        <v>68.86</v>
      </c>
      <c r="F101" s="11">
        <v>72.43</v>
      </c>
      <c r="G101" s="12" t="s">
        <v>12</v>
      </c>
      <c r="H101" s="20"/>
    </row>
    <row r="102" customHeight="1" spans="1:8">
      <c r="A102" s="7">
        <v>100</v>
      </c>
      <c r="B102" s="10">
        <v>54</v>
      </c>
      <c r="C102" s="9" t="str">
        <f>"2540620"</f>
        <v>2540620</v>
      </c>
      <c r="D102" s="16">
        <v>72</v>
      </c>
      <c r="E102" s="11">
        <v>70.74</v>
      </c>
      <c r="F102" s="11">
        <v>71.37</v>
      </c>
      <c r="G102" s="12" t="s">
        <v>12</v>
      </c>
      <c r="H102" s="20"/>
    </row>
    <row r="103" customHeight="1" spans="1:8">
      <c r="A103" s="7">
        <v>101</v>
      </c>
      <c r="B103" s="10">
        <v>54</v>
      </c>
      <c r="C103" s="9" t="str">
        <f>"2540628"</f>
        <v>2540628</v>
      </c>
      <c r="D103" s="16">
        <v>70</v>
      </c>
      <c r="E103" s="11">
        <v>70.02</v>
      </c>
      <c r="F103" s="11">
        <v>70.01</v>
      </c>
      <c r="G103" s="12"/>
      <c r="H103" s="20"/>
    </row>
    <row r="104" customHeight="1" spans="1:8">
      <c r="A104" s="7">
        <v>102</v>
      </c>
      <c r="B104" s="10">
        <v>54</v>
      </c>
      <c r="C104" s="9" t="str">
        <f>"2540626"</f>
        <v>2540626</v>
      </c>
      <c r="D104" s="16">
        <v>69</v>
      </c>
      <c r="E104" s="11">
        <v>68.44</v>
      </c>
      <c r="F104" s="11">
        <v>68.72</v>
      </c>
      <c r="G104" s="12"/>
      <c r="H104" s="20"/>
    </row>
    <row r="105" customHeight="1" spans="1:8">
      <c r="A105" s="7">
        <v>103</v>
      </c>
      <c r="B105" s="10">
        <v>54</v>
      </c>
      <c r="C105" s="9" t="str">
        <f>"2540621"</f>
        <v>2540621</v>
      </c>
      <c r="D105" s="16">
        <v>66</v>
      </c>
      <c r="E105" s="11">
        <v>71.18</v>
      </c>
      <c r="F105" s="11">
        <v>68.59</v>
      </c>
      <c r="G105" s="12"/>
      <c r="H105" s="20"/>
    </row>
    <row r="106" customHeight="1" spans="1:8">
      <c r="A106" s="7">
        <v>104</v>
      </c>
      <c r="B106" s="10">
        <v>54</v>
      </c>
      <c r="C106" s="9" t="str">
        <f>"2540516"</f>
        <v>2540516</v>
      </c>
      <c r="D106" s="16">
        <v>68</v>
      </c>
      <c r="E106" s="11">
        <v>68.5</v>
      </c>
      <c r="F106" s="11">
        <v>68.25</v>
      </c>
      <c r="G106" s="12"/>
      <c r="H106" s="20"/>
    </row>
    <row r="107" customHeight="1" spans="1:8">
      <c r="A107" s="7">
        <v>105</v>
      </c>
      <c r="B107" s="10">
        <v>54</v>
      </c>
      <c r="C107" s="9" t="str">
        <f>"2540439"</f>
        <v>2540439</v>
      </c>
      <c r="D107" s="16">
        <v>68</v>
      </c>
      <c r="E107" s="11">
        <v>67.22</v>
      </c>
      <c r="F107" s="11">
        <v>67.61</v>
      </c>
      <c r="G107" s="12"/>
      <c r="H107" s="20"/>
    </row>
    <row r="108" customHeight="1" spans="1:8">
      <c r="A108" s="7">
        <v>106</v>
      </c>
      <c r="B108" s="10">
        <v>54</v>
      </c>
      <c r="C108" s="9" t="str">
        <f>"2540530"</f>
        <v>2540530</v>
      </c>
      <c r="D108" s="16">
        <v>64</v>
      </c>
      <c r="E108" s="11">
        <v>68.78</v>
      </c>
      <c r="F108" s="11">
        <v>66.39</v>
      </c>
      <c r="G108" s="12"/>
      <c r="H108" s="20"/>
    </row>
    <row r="109" customHeight="1" spans="1:8">
      <c r="A109" s="7">
        <v>107</v>
      </c>
      <c r="B109" s="10">
        <v>55</v>
      </c>
      <c r="C109" s="9" t="str">
        <f>"2550727"</f>
        <v>2550727</v>
      </c>
      <c r="D109" s="16">
        <v>73</v>
      </c>
      <c r="E109" s="11">
        <v>70.08</v>
      </c>
      <c r="F109" s="11">
        <v>71.54</v>
      </c>
      <c r="G109" s="12" t="s">
        <v>12</v>
      </c>
      <c r="H109" s="20"/>
    </row>
    <row r="110" customHeight="1" spans="1:8">
      <c r="A110" s="7">
        <v>108</v>
      </c>
      <c r="B110" s="10">
        <v>55</v>
      </c>
      <c r="C110" s="9" t="str">
        <f>"2550734"</f>
        <v>2550734</v>
      </c>
      <c r="D110" s="16">
        <v>69</v>
      </c>
      <c r="E110" s="11">
        <v>71.8</v>
      </c>
      <c r="F110" s="11">
        <v>70.4</v>
      </c>
      <c r="G110" s="12" t="s">
        <v>12</v>
      </c>
      <c r="H110" s="20"/>
    </row>
    <row r="111" customHeight="1" spans="1:8">
      <c r="A111" s="7">
        <v>109</v>
      </c>
      <c r="B111" s="10">
        <v>55</v>
      </c>
      <c r="C111" s="9" t="str">
        <f>"2550801"</f>
        <v>2550801</v>
      </c>
      <c r="D111" s="16">
        <v>68</v>
      </c>
      <c r="E111" s="11">
        <v>72.3</v>
      </c>
      <c r="F111" s="11">
        <v>70.15</v>
      </c>
      <c r="G111" s="12" t="s">
        <v>12</v>
      </c>
      <c r="H111" s="20"/>
    </row>
    <row r="112" customHeight="1" spans="1:8">
      <c r="A112" s="7">
        <v>110</v>
      </c>
      <c r="B112" s="10">
        <v>55</v>
      </c>
      <c r="C112" s="9" t="str">
        <f>"2550639"</f>
        <v>2550639</v>
      </c>
      <c r="D112" s="16">
        <v>66</v>
      </c>
      <c r="E112" s="11">
        <v>73.38</v>
      </c>
      <c r="F112" s="11">
        <v>69.69</v>
      </c>
      <c r="G112" s="12"/>
      <c r="H112" s="20"/>
    </row>
    <row r="113" customHeight="1" spans="1:8">
      <c r="A113" s="7">
        <v>111</v>
      </c>
      <c r="B113" s="10">
        <v>55</v>
      </c>
      <c r="C113" s="9" t="str">
        <f>"2550724"</f>
        <v>2550724</v>
      </c>
      <c r="D113" s="16">
        <v>69</v>
      </c>
      <c r="E113" s="11">
        <v>67.64</v>
      </c>
      <c r="F113" s="11">
        <v>68.32</v>
      </c>
      <c r="G113" s="12"/>
      <c r="H113" s="20"/>
    </row>
    <row r="114" customHeight="1" spans="1:8">
      <c r="A114" s="7">
        <v>112</v>
      </c>
      <c r="B114" s="10">
        <v>55</v>
      </c>
      <c r="C114" s="9" t="str">
        <f>"2550726"</f>
        <v>2550726</v>
      </c>
      <c r="D114" s="16">
        <v>66</v>
      </c>
      <c r="E114" s="11">
        <v>70.34</v>
      </c>
      <c r="F114" s="11">
        <v>68.17</v>
      </c>
      <c r="G114" s="12"/>
      <c r="H114" s="20"/>
    </row>
    <row r="115" customHeight="1" spans="1:8">
      <c r="A115" s="7">
        <v>113</v>
      </c>
      <c r="B115" s="10">
        <v>55</v>
      </c>
      <c r="C115" s="9" t="str">
        <f>"2550638"</f>
        <v>2550638</v>
      </c>
      <c r="D115" s="16">
        <v>66</v>
      </c>
      <c r="E115" s="11">
        <v>69.26</v>
      </c>
      <c r="F115" s="11">
        <v>67.63</v>
      </c>
      <c r="G115" s="12"/>
      <c r="H115" s="20"/>
    </row>
    <row r="116" customHeight="1" spans="1:8">
      <c r="A116" s="7">
        <v>114</v>
      </c>
      <c r="B116" s="10">
        <v>55</v>
      </c>
      <c r="C116" s="9" t="str">
        <f>"2550705"</f>
        <v>2550705</v>
      </c>
      <c r="D116" s="16">
        <v>64</v>
      </c>
      <c r="E116" s="11">
        <v>69.44</v>
      </c>
      <c r="F116" s="11">
        <v>66.72</v>
      </c>
      <c r="G116" s="12"/>
      <c r="H116" s="20"/>
    </row>
    <row r="117" customHeight="1" spans="1:8">
      <c r="A117" s="7">
        <v>115</v>
      </c>
      <c r="B117" s="10">
        <v>55</v>
      </c>
      <c r="C117" s="9" t="str">
        <f>"2550722"</f>
        <v>2550722</v>
      </c>
      <c r="D117" s="16">
        <v>64</v>
      </c>
      <c r="E117" s="11">
        <v>67.34</v>
      </c>
      <c r="F117" s="11">
        <v>65.67</v>
      </c>
      <c r="G117" s="12"/>
      <c r="H117" s="20"/>
    </row>
    <row r="118" customHeight="1" spans="1:8">
      <c r="A118" s="7">
        <v>116</v>
      </c>
      <c r="B118" s="10">
        <v>56</v>
      </c>
      <c r="C118" s="9" t="str">
        <f>"2560812"</f>
        <v>2560812</v>
      </c>
      <c r="D118" s="16">
        <v>84</v>
      </c>
      <c r="E118" s="11">
        <v>71.44</v>
      </c>
      <c r="F118" s="11">
        <v>77.72</v>
      </c>
      <c r="G118" s="12" t="s">
        <v>12</v>
      </c>
      <c r="H118" s="20"/>
    </row>
    <row r="119" customHeight="1" spans="1:8">
      <c r="A119" s="7">
        <v>117</v>
      </c>
      <c r="B119" s="10">
        <v>57</v>
      </c>
      <c r="C119" s="9" t="str">
        <f>"2570906"</f>
        <v>2570906</v>
      </c>
      <c r="D119" s="16">
        <v>79</v>
      </c>
      <c r="E119" s="11">
        <v>71</v>
      </c>
      <c r="F119" s="11">
        <v>75</v>
      </c>
      <c r="G119" s="12" t="s">
        <v>12</v>
      </c>
      <c r="H119" s="20"/>
    </row>
    <row r="120" customHeight="1" spans="1:8">
      <c r="A120" s="7">
        <v>118</v>
      </c>
      <c r="B120" s="10">
        <v>57</v>
      </c>
      <c r="C120" s="9" t="str">
        <f>"2570917"</f>
        <v>2570917</v>
      </c>
      <c r="D120" s="16">
        <v>69</v>
      </c>
      <c r="E120" s="11">
        <v>77.12</v>
      </c>
      <c r="F120" s="11">
        <v>73.06</v>
      </c>
      <c r="G120" s="12" t="s">
        <v>12</v>
      </c>
      <c r="H120" s="20"/>
    </row>
    <row r="121" customHeight="1" spans="1:8">
      <c r="A121" s="7">
        <v>119</v>
      </c>
      <c r="B121" s="10">
        <v>57</v>
      </c>
      <c r="C121" s="9" t="str">
        <f>"2570817"</f>
        <v>2570817</v>
      </c>
      <c r="D121" s="16">
        <v>68</v>
      </c>
      <c r="E121" s="11">
        <v>73.1</v>
      </c>
      <c r="F121" s="11">
        <v>70.55</v>
      </c>
      <c r="G121" s="12"/>
      <c r="H121" s="20"/>
    </row>
    <row r="122" customHeight="1" spans="1:8">
      <c r="A122" s="7">
        <v>120</v>
      </c>
      <c r="B122" s="10">
        <v>57</v>
      </c>
      <c r="C122" s="9" t="str">
        <f>"2570920"</f>
        <v>2570920</v>
      </c>
      <c r="D122" s="16">
        <v>68</v>
      </c>
      <c r="E122" s="11">
        <v>72.68</v>
      </c>
      <c r="F122" s="11">
        <v>70.34</v>
      </c>
      <c r="G122" s="12"/>
      <c r="H122" s="20"/>
    </row>
    <row r="123" customHeight="1" spans="1:8">
      <c r="A123" s="7">
        <v>121</v>
      </c>
      <c r="B123" s="10">
        <v>57</v>
      </c>
      <c r="C123" s="9" t="str">
        <f>"2570925"</f>
        <v>2570925</v>
      </c>
      <c r="D123" s="16">
        <v>69</v>
      </c>
      <c r="E123" s="11">
        <v>69.66</v>
      </c>
      <c r="F123" s="11">
        <v>69.33</v>
      </c>
      <c r="G123" s="12"/>
      <c r="H123" s="20"/>
    </row>
    <row r="124" customHeight="1" spans="1:8">
      <c r="A124" s="7">
        <v>122</v>
      </c>
      <c r="B124" s="10">
        <v>57</v>
      </c>
      <c r="C124" s="9" t="str">
        <f>"2570913"</f>
        <v>2570913</v>
      </c>
      <c r="D124" s="16">
        <v>67</v>
      </c>
      <c r="E124" s="11">
        <v>69.7</v>
      </c>
      <c r="F124" s="11">
        <v>68.35</v>
      </c>
      <c r="G124" s="12"/>
      <c r="H124" s="20"/>
    </row>
  </sheetData>
  <mergeCells count="1">
    <mergeCell ref="A1:H1"/>
  </mergeCells>
  <pageMargins left="0.842361111111111" right="0.842361111111111" top="0.751388888888889" bottom="0.751388888888889"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徐强</cp:lastModifiedBy>
  <dcterms:created xsi:type="dcterms:W3CDTF">2020-10-19T01:04:00Z</dcterms:created>
  <cp:lastPrinted>2021-05-19T07:33:00Z</cp:lastPrinted>
  <dcterms:modified xsi:type="dcterms:W3CDTF">2022-06-04T11:18:07Z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D4AA221704C54C6DAF66357E0B8DB118</vt:lpwstr>
  </property>
  <property fmtid="{D5CDD505-2E9C-101B-9397-08002B2CF9AE}" pid="3" name="KSOProductBuildVer">
    <vt:lpwstr>2052-11.1.0.11744</vt:lpwstr>
  </property>
</Properties>
</file>