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<sst xmlns="http://schemas.openxmlformats.org/spreadsheetml/2006/main" count="97" uniqueCount="52">
  <si>
    <t>附件：</t>
  </si>
  <si>
    <t>2022年春季南通市海门区部分医疗卫生单位公开招聘合同制人员拟聘用人员名单</t>
  </si>
  <si>
    <t>序号</t>
  </si>
  <si>
    <t>单位名称</t>
  </si>
  <si>
    <t>职位代码及岗位名称</t>
  </si>
  <si>
    <t>姓名</t>
  </si>
  <si>
    <t>准考证号</t>
  </si>
  <si>
    <t>原工作（学习）单位</t>
  </si>
  <si>
    <t>专业</t>
  </si>
  <si>
    <t>学历</t>
  </si>
  <si>
    <t>笔试
成绩</t>
  </si>
  <si>
    <t>面试
成绩</t>
  </si>
  <si>
    <t>总
成绩</t>
  </si>
  <si>
    <t>排名</t>
  </si>
  <si>
    <t>备注</t>
  </si>
  <si>
    <t>南通市海门区中医院</t>
  </si>
  <si>
    <t>04_医师</t>
  </si>
  <si>
    <t>南通百瑞医疗姚港路门诊部</t>
  </si>
  <si>
    <t>中医学</t>
  </si>
  <si>
    <t>大学</t>
  </si>
  <si>
    <t>07_护师</t>
  </si>
  <si>
    <t>常州大学</t>
  </si>
  <si>
    <t>护理学</t>
  </si>
  <si>
    <t>南通大学杏林学院</t>
  </si>
  <si>
    <t>第1名放弃，第4名递补</t>
  </si>
  <si>
    <t>南通市海门区第三人民医院</t>
  </si>
  <si>
    <t>10_技士</t>
  </si>
  <si>
    <t>靖江市中医院（编外）</t>
  </si>
  <si>
    <t>医学影像技术</t>
  </si>
  <si>
    <t>南通市海门区第六人民医院</t>
  </si>
  <si>
    <t>11_技士</t>
  </si>
  <si>
    <t>江苏联合职业技术学院南通卫生分院</t>
  </si>
  <si>
    <t>医学检验技术</t>
  </si>
  <si>
    <t>大专</t>
  </si>
  <si>
    <t>南通市海门区第四人民医院</t>
  </si>
  <si>
    <t>南通市海门区第五人民医院</t>
  </si>
  <si>
    <t>13_药士</t>
  </si>
  <si>
    <t>江苏联合职业技术学院徐州医药分院</t>
  </si>
  <si>
    <t>药学</t>
  </si>
  <si>
    <t>南通市海门区三星镇卫生院</t>
  </si>
  <si>
    <r>
      <rPr>
        <sz val="10"/>
        <color theme="1"/>
        <rFont val="宋体"/>
        <charset val="134"/>
        <scheme val="minor"/>
      </rPr>
      <t>1</t>
    </r>
    <r>
      <rPr>
        <sz val="10"/>
        <color theme="1"/>
        <rFont val="宋体"/>
        <charset val="134"/>
      </rPr>
      <t>3_药士</t>
    </r>
  </si>
  <si>
    <t>第1名放弃，第3名递补</t>
  </si>
  <si>
    <t>14_护士</t>
  </si>
  <si>
    <t>护理</t>
  </si>
  <si>
    <t>15_护士</t>
  </si>
  <si>
    <t>苏州卫生职业技术学院</t>
  </si>
  <si>
    <t>16_护士</t>
  </si>
  <si>
    <t>江苏省南通卫生高等职业技术学校</t>
  </si>
  <si>
    <t>中专</t>
  </si>
  <si>
    <t>17_护士</t>
  </si>
  <si>
    <t>海门乐维口腔门诊部</t>
  </si>
  <si>
    <t>海门申丞护理养老中心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</si>
</sst>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29">
    <font>
      <sz val="11"/>
      <color theme="1"/>
      <name val="宋体"/>
      <charset val="134"/>
      <scheme val="minor"/>
    </font>
    <font>
      <sz val="11"/>
      <name val="宋体"/>
      <charset val="134"/>
      <scheme val="minor"/>
    </font>
    <font>
      <sz val="16"/>
      <color indexed="8"/>
      <name val="黑体"/>
      <charset val="134"/>
    </font>
    <font>
      <sz val="9"/>
      <name val="宋体"/>
      <charset val="134"/>
    </font>
    <font>
      <b/>
      <sz val="9"/>
      <name val="宋体"/>
      <charset val="134"/>
    </font>
    <font>
      <sz val="10"/>
      <color theme="1"/>
      <name val="宋体"/>
      <charset val="134"/>
      <scheme val="minor"/>
    </font>
    <font>
      <sz val="9"/>
      <color theme="1"/>
      <name val="宋体"/>
      <charset val="134"/>
      <scheme val="minor"/>
    </font>
    <font>
      <sz val="9"/>
      <color theme="1"/>
      <name val="宋体"/>
      <charset val="134"/>
      <scheme val="minor"/>
    </font>
    <font>
      <b/>
      <sz val="15"/>
      <color theme="3"/>
      <name val="宋体"/>
      <charset val="134"/>
      <scheme val="minor"/>
    </font>
    <font>
      <sz val="11"/>
      <color theme="1"/>
      <name val="宋体"/>
      <charset val="134"/>
      <scheme val="minor"/>
    </font>
    <font>
      <b/>
      <sz val="11"/>
      <color rgb="FF3F3F3F"/>
      <name val="宋体"/>
      <charset val="0"/>
      <scheme val="minor"/>
    </font>
    <font>
      <b/>
      <sz val="11"/>
      <color rgb="FFFA7D00"/>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4" fillId="5" borderId="0" applyNumberFormat="0" applyBorder="0" applyAlignment="0" applyProtection="0">
      <alignment vertical="center"/>
    </xf>
    <xf numFmtId="0" fontId="18" fillId="6"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9" borderId="0" applyNumberFormat="0" applyBorder="0" applyAlignment="0" applyProtection="0">
      <alignment vertical="center"/>
    </xf>
    <xf numFmtId="0" fontId="20" fillId="10" borderId="0" applyNumberFormat="0" applyBorder="0" applyAlignment="0" applyProtection="0">
      <alignment vertical="center"/>
    </xf>
    <xf numFmtId="43" fontId="9" fillId="0" borderId="0" applyFon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5" borderId="5" applyNumberFormat="0" applyFont="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2" applyNumberFormat="0" applyFill="0" applyAlignment="0" applyProtection="0">
      <alignment vertical="center"/>
    </xf>
    <xf numFmtId="0" fontId="25" fillId="0" borderId="2" applyNumberFormat="0" applyFill="0" applyAlignment="0" applyProtection="0">
      <alignment vertical="center"/>
    </xf>
    <xf numFmtId="0" fontId="12" fillId="18"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0" fillId="2" borderId="3" applyNumberFormat="0" applyAlignment="0" applyProtection="0">
      <alignment vertical="center"/>
    </xf>
    <xf numFmtId="0" fontId="11" fillId="2" borderId="4" applyNumberFormat="0" applyAlignment="0" applyProtection="0">
      <alignment vertical="center"/>
    </xf>
    <xf numFmtId="0" fontId="26" fillId="20" borderId="7" applyNumberFormat="0" applyAlignment="0" applyProtection="0">
      <alignment vertical="center"/>
    </xf>
    <xf numFmtId="0" fontId="14" fillId="24" borderId="0" applyNumberFormat="0" applyBorder="0" applyAlignment="0" applyProtection="0">
      <alignment vertical="center"/>
    </xf>
    <xf numFmtId="0" fontId="12" fillId="26" borderId="0" applyNumberFormat="0" applyBorder="0" applyAlignment="0" applyProtection="0">
      <alignment vertical="center"/>
    </xf>
    <xf numFmtId="0" fontId="24" fillId="0" borderId="6" applyNumberFormat="0" applyFill="0" applyAlignment="0" applyProtection="0">
      <alignment vertical="center"/>
    </xf>
    <xf numFmtId="0" fontId="27" fillId="0" borderId="9" applyNumberFormat="0" applyFill="0" applyAlignment="0" applyProtection="0">
      <alignment vertical="center"/>
    </xf>
    <xf numFmtId="0" fontId="13" fillId="4" borderId="0" applyNumberFormat="0" applyBorder="0" applyAlignment="0" applyProtection="0">
      <alignment vertical="center"/>
    </xf>
    <xf numFmtId="0" fontId="19" fillId="8" borderId="0" applyNumberFormat="0" applyBorder="0" applyAlignment="0" applyProtection="0">
      <alignment vertical="center"/>
    </xf>
    <xf numFmtId="0" fontId="14" fillId="28" borderId="0" applyNumberFormat="0" applyBorder="0" applyAlignment="0" applyProtection="0">
      <alignment vertical="center"/>
    </xf>
    <xf numFmtId="0" fontId="12" fillId="17"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4" fillId="13" borderId="0" applyNumberFormat="0" applyBorder="0" applyAlignment="0" applyProtection="0">
      <alignment vertical="center"/>
    </xf>
    <xf numFmtId="0" fontId="14" fillId="25" borderId="0" applyNumberFormat="0" applyBorder="0" applyAlignment="0" applyProtection="0">
      <alignment vertical="center"/>
    </xf>
    <xf numFmtId="0" fontId="12" fillId="31" borderId="0" applyNumberFormat="0" applyBorder="0" applyAlignment="0" applyProtection="0">
      <alignment vertical="center"/>
    </xf>
    <xf numFmtId="0" fontId="12" fillId="3"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2" fillId="11" borderId="0" applyNumberFormat="0" applyBorder="0" applyAlignment="0" applyProtection="0">
      <alignment vertical="center"/>
    </xf>
    <xf numFmtId="0" fontId="14" fillId="23"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4" fillId="22" borderId="0" applyNumberFormat="0" applyBorder="0" applyAlignment="0" applyProtection="0">
      <alignment vertical="center"/>
    </xf>
    <xf numFmtId="0" fontId="12" fillId="19"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shrinkToFit="1"/>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76" fontId="0" fillId="0" borderId="0" xfId="0" applyNumberFormat="1" applyFill="1">
      <alignment vertical="center"/>
    </xf>
    <xf numFmtId="0" fontId="6" fillId="0" borderId="0" xfId="0" applyFont="1" applyFill="1" applyAlignment="1">
      <alignment vertical="center" wrapText="1"/>
    </xf>
    <xf numFmtId="176" fontId="2"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M13" sqref="M13"/>
    </sheetView>
  </sheetViews>
  <sheetFormatPr defaultColWidth="9" defaultRowHeight="13.5"/>
  <cols>
    <col min="1" max="1" width="6" customWidth="1"/>
    <col min="2" max="2" width="25.375" customWidth="1"/>
    <col min="3" max="3" width="9.625" customWidth="1"/>
    <col min="4" max="4" width="6.625" customWidth="1"/>
    <col min="6" max="6" width="24.625" customWidth="1"/>
    <col min="7" max="7" width="9" customWidth="1"/>
    <col min="8" max="8" width="5.5" customWidth="1"/>
    <col min="9" max="9" width="7" customWidth="1"/>
    <col min="10" max="11" width="7.125" customWidth="1"/>
    <col min="12" max="12" width="6" customWidth="1"/>
  </cols>
  <sheetData>
    <row r="1" spans="1:13">
      <c r="A1" s="1" t="s">
        <v>0</v>
      </c>
      <c r="B1" s="2"/>
      <c r="C1" s="1"/>
      <c r="D1" s="3"/>
      <c r="E1" s="3"/>
      <c r="F1" s="4"/>
      <c r="G1" s="4"/>
      <c r="H1" s="4"/>
      <c r="I1" s="3"/>
      <c r="J1" s="10"/>
      <c r="K1" s="10"/>
      <c r="L1" s="3"/>
      <c r="M1" s="11"/>
    </row>
    <row r="2" ht="20.25" spans="1:13">
      <c r="A2" s="5" t="s">
        <v>1</v>
      </c>
      <c r="B2" s="5"/>
      <c r="C2" s="5"/>
      <c r="D2" s="5"/>
      <c r="E2" s="5"/>
      <c r="F2" s="5"/>
      <c r="G2" s="5"/>
      <c r="H2" s="5"/>
      <c r="I2" s="5"/>
      <c r="J2" s="12"/>
      <c r="K2" s="12"/>
      <c r="L2" s="5"/>
      <c r="M2" s="5"/>
    </row>
    <row r="3" ht="39.95" customHeight="1" spans="1:13">
      <c r="A3" s="6" t="s">
        <v>2</v>
      </c>
      <c r="B3" s="7" t="s">
        <v>3</v>
      </c>
      <c r="C3" s="7" t="s">
        <v>4</v>
      </c>
      <c r="D3" s="7" t="s">
        <v>5</v>
      </c>
      <c r="E3" s="7" t="s">
        <v>6</v>
      </c>
      <c r="F3" s="7" t="s">
        <v>7</v>
      </c>
      <c r="G3" s="7" t="s">
        <v>8</v>
      </c>
      <c r="H3" s="7" t="s">
        <v>9</v>
      </c>
      <c r="I3" s="13" t="s">
        <v>10</v>
      </c>
      <c r="J3" s="13" t="s">
        <v>11</v>
      </c>
      <c r="K3" s="13" t="s">
        <v>12</v>
      </c>
      <c r="L3" s="14" t="s">
        <v>13</v>
      </c>
      <c r="M3" s="14" t="s">
        <v>14</v>
      </c>
    </row>
    <row r="4" ht="39.95" customHeight="1" spans="1:13">
      <c r="A4" s="8">
        <v>1</v>
      </c>
      <c r="B4" s="8" t="s">
        <v>15</v>
      </c>
      <c r="C4" s="9" t="s">
        <v>16</v>
      </c>
      <c r="D4" s="9" t="str">
        <f>"李超"</f>
        <v>李超</v>
      </c>
      <c r="E4" s="9" t="str">
        <f>"3040517"</f>
        <v>3040517</v>
      </c>
      <c r="F4" s="8" t="s">
        <v>17</v>
      </c>
      <c r="G4" s="8" t="s">
        <v>18</v>
      </c>
      <c r="H4" s="8" t="s">
        <v>19</v>
      </c>
      <c r="I4" s="9">
        <v>91</v>
      </c>
      <c r="J4" s="9">
        <v>70.74</v>
      </c>
      <c r="K4" s="9">
        <f t="shared" ref="K4:K19" si="0">(I4+J4)/2</f>
        <v>80.87</v>
      </c>
      <c r="L4" s="9">
        <v>1</v>
      </c>
      <c r="M4" s="8"/>
    </row>
    <row r="5" ht="39.95" customHeight="1" spans="1:13">
      <c r="A5" s="8">
        <v>2</v>
      </c>
      <c r="B5" s="8" t="s">
        <v>15</v>
      </c>
      <c r="C5" s="9" t="s">
        <v>20</v>
      </c>
      <c r="D5" s="9" t="str">
        <f>"黄思敏"</f>
        <v>黄思敏</v>
      </c>
      <c r="E5" s="9" t="str">
        <f>"3070102"</f>
        <v>3070102</v>
      </c>
      <c r="F5" s="8" t="s">
        <v>21</v>
      </c>
      <c r="G5" s="8" t="s">
        <v>22</v>
      </c>
      <c r="H5" s="8" t="s">
        <v>19</v>
      </c>
      <c r="I5" s="9">
        <v>66</v>
      </c>
      <c r="J5" s="9">
        <v>72.92</v>
      </c>
      <c r="K5" s="9">
        <f t="shared" si="0"/>
        <v>69.46</v>
      </c>
      <c r="L5" s="9">
        <v>3</v>
      </c>
      <c r="M5" s="8"/>
    </row>
    <row r="6" ht="39.95" customHeight="1" spans="1:13">
      <c r="A6" s="8">
        <v>3</v>
      </c>
      <c r="B6" s="8" t="s">
        <v>15</v>
      </c>
      <c r="C6" s="9" t="s">
        <v>20</v>
      </c>
      <c r="D6" s="9" t="str">
        <f>"徐晓凤"</f>
        <v>徐晓凤</v>
      </c>
      <c r="E6" s="9" t="str">
        <f>"3070101"</f>
        <v>3070101</v>
      </c>
      <c r="F6" s="8" t="s">
        <v>23</v>
      </c>
      <c r="G6" s="8" t="s">
        <v>22</v>
      </c>
      <c r="H6" s="8" t="s">
        <v>19</v>
      </c>
      <c r="I6" s="9">
        <v>61</v>
      </c>
      <c r="J6" s="9">
        <v>76.5</v>
      </c>
      <c r="K6" s="9">
        <f t="shared" si="0"/>
        <v>68.75</v>
      </c>
      <c r="L6" s="15">
        <v>4</v>
      </c>
      <c r="M6" s="16" t="s">
        <v>24</v>
      </c>
    </row>
    <row r="7" ht="39.95" customHeight="1" spans="1:13">
      <c r="A7" s="8">
        <v>4</v>
      </c>
      <c r="B7" s="8" t="s">
        <v>25</v>
      </c>
      <c r="C7" s="9" t="s">
        <v>26</v>
      </c>
      <c r="D7" s="9" t="str">
        <f>"姜文青"</f>
        <v>姜文青</v>
      </c>
      <c r="E7" s="9" t="str">
        <f>"3100420"</f>
        <v>3100420</v>
      </c>
      <c r="F7" s="8" t="s">
        <v>27</v>
      </c>
      <c r="G7" s="8" t="s">
        <v>28</v>
      </c>
      <c r="H7" s="8" t="s">
        <v>19</v>
      </c>
      <c r="I7" s="9">
        <v>92</v>
      </c>
      <c r="J7" s="9">
        <v>73.24</v>
      </c>
      <c r="K7" s="9">
        <f t="shared" si="0"/>
        <v>82.62</v>
      </c>
      <c r="L7" s="9">
        <v>1</v>
      </c>
      <c r="M7" s="17"/>
    </row>
    <row r="8" ht="39.95" customHeight="1" spans="1:13">
      <c r="A8" s="8">
        <v>5</v>
      </c>
      <c r="B8" s="8" t="s">
        <v>29</v>
      </c>
      <c r="C8" s="9" t="s">
        <v>30</v>
      </c>
      <c r="D8" s="9" t="str">
        <f>"刘陈婧"</f>
        <v>刘陈婧</v>
      </c>
      <c r="E8" s="9" t="str">
        <f>"3110707"</f>
        <v>3110707</v>
      </c>
      <c r="F8" s="8" t="s">
        <v>31</v>
      </c>
      <c r="G8" s="8" t="s">
        <v>32</v>
      </c>
      <c r="H8" s="8" t="s">
        <v>33</v>
      </c>
      <c r="I8" s="9">
        <v>73</v>
      </c>
      <c r="J8" s="9">
        <v>73.82</v>
      </c>
      <c r="K8" s="9">
        <f t="shared" si="0"/>
        <v>73.41</v>
      </c>
      <c r="L8" s="9">
        <v>1</v>
      </c>
      <c r="M8" s="17"/>
    </row>
    <row r="9" ht="39.95" customHeight="1" spans="1:13">
      <c r="A9" s="8">
        <v>6</v>
      </c>
      <c r="B9" s="8" t="s">
        <v>34</v>
      </c>
      <c r="C9" s="9" t="s">
        <v>30</v>
      </c>
      <c r="D9" s="9" t="str">
        <f>"江晨阳"</f>
        <v>江晨阳</v>
      </c>
      <c r="E9" s="9" t="str">
        <f>"3110719"</f>
        <v>3110719</v>
      </c>
      <c r="F9" s="8" t="s">
        <v>31</v>
      </c>
      <c r="G9" s="8" t="s">
        <v>32</v>
      </c>
      <c r="H9" s="8" t="s">
        <v>33</v>
      </c>
      <c r="I9" s="9">
        <v>65</v>
      </c>
      <c r="J9" s="9">
        <v>78.84</v>
      </c>
      <c r="K9" s="9">
        <f t="shared" si="0"/>
        <v>71.92</v>
      </c>
      <c r="L9" s="9">
        <v>2</v>
      </c>
      <c r="M9" s="17"/>
    </row>
    <row r="10" ht="39.95" customHeight="1" spans="1:13">
      <c r="A10" s="8">
        <v>7</v>
      </c>
      <c r="B10" s="8" t="s">
        <v>25</v>
      </c>
      <c r="C10" s="9" t="s">
        <v>30</v>
      </c>
      <c r="D10" s="9" t="str">
        <f>"江新宇"</f>
        <v>江新宇</v>
      </c>
      <c r="E10" s="9" t="str">
        <f>"3110718"</f>
        <v>3110718</v>
      </c>
      <c r="F10" s="8" t="s">
        <v>31</v>
      </c>
      <c r="G10" s="8" t="s">
        <v>32</v>
      </c>
      <c r="H10" s="8" t="s">
        <v>33</v>
      </c>
      <c r="I10" s="9">
        <v>65</v>
      </c>
      <c r="J10" s="9">
        <v>71.22</v>
      </c>
      <c r="K10" s="9">
        <f t="shared" si="0"/>
        <v>68.11</v>
      </c>
      <c r="L10" s="9">
        <v>4</v>
      </c>
      <c r="M10" s="17"/>
    </row>
    <row r="11" ht="39.95" customHeight="1" spans="1:13">
      <c r="A11" s="8">
        <v>8</v>
      </c>
      <c r="B11" s="8" t="s">
        <v>35</v>
      </c>
      <c r="C11" s="9" t="s">
        <v>36</v>
      </c>
      <c r="D11" s="9" t="str">
        <f>"赵海琳"</f>
        <v>赵海琳</v>
      </c>
      <c r="E11" s="9" t="str">
        <f>"3130525"</f>
        <v>3130525</v>
      </c>
      <c r="F11" s="8" t="s">
        <v>37</v>
      </c>
      <c r="G11" s="8" t="s">
        <v>38</v>
      </c>
      <c r="H11" s="8" t="s">
        <v>33</v>
      </c>
      <c r="I11" s="9">
        <v>80</v>
      </c>
      <c r="J11" s="9">
        <v>74.62</v>
      </c>
      <c r="K11" s="9">
        <f t="shared" si="0"/>
        <v>77.31</v>
      </c>
      <c r="L11" s="9">
        <v>2</v>
      </c>
      <c r="M11" s="17"/>
    </row>
    <row r="12" ht="39.95" customHeight="1" spans="1:13">
      <c r="A12" s="8">
        <v>9</v>
      </c>
      <c r="B12" s="8" t="s">
        <v>39</v>
      </c>
      <c r="C12" s="9" t="s">
        <v>40</v>
      </c>
      <c r="D12" s="9" t="str">
        <f>"张阳宇"</f>
        <v>张阳宇</v>
      </c>
      <c r="E12" s="9" t="str">
        <f>"3130529"</f>
        <v>3130529</v>
      </c>
      <c r="F12" s="8" t="s">
        <v>31</v>
      </c>
      <c r="G12" s="8" t="s">
        <v>38</v>
      </c>
      <c r="H12" s="8" t="s">
        <v>33</v>
      </c>
      <c r="I12" s="9">
        <v>69</v>
      </c>
      <c r="J12" s="9">
        <v>69.98</v>
      </c>
      <c r="K12" s="9">
        <f t="shared" si="0"/>
        <v>69.49</v>
      </c>
      <c r="L12" s="15">
        <v>3</v>
      </c>
      <c r="M12" s="17" t="s">
        <v>41</v>
      </c>
    </row>
    <row r="13" ht="39.95" customHeight="1" spans="1:13">
      <c r="A13" s="8">
        <v>10</v>
      </c>
      <c r="B13" s="8" t="s">
        <v>25</v>
      </c>
      <c r="C13" s="9" t="s">
        <v>42</v>
      </c>
      <c r="D13" s="9" t="str">
        <f>"王燕"</f>
        <v>王燕</v>
      </c>
      <c r="E13" s="9" t="str">
        <f>"3140113"</f>
        <v>3140113</v>
      </c>
      <c r="F13" s="8" t="s">
        <v>31</v>
      </c>
      <c r="G13" s="8" t="s">
        <v>43</v>
      </c>
      <c r="H13" s="8" t="s">
        <v>33</v>
      </c>
      <c r="I13" s="9">
        <v>71</v>
      </c>
      <c r="J13" s="9">
        <v>73.16</v>
      </c>
      <c r="K13" s="9">
        <f t="shared" si="0"/>
        <v>72.08</v>
      </c>
      <c r="L13" s="9">
        <v>1</v>
      </c>
      <c r="M13" s="8"/>
    </row>
    <row r="14" ht="39.95" customHeight="1" spans="1:13">
      <c r="A14" s="8">
        <v>11</v>
      </c>
      <c r="B14" s="8" t="s">
        <v>25</v>
      </c>
      <c r="C14" s="9" t="s">
        <v>42</v>
      </c>
      <c r="D14" s="9" t="str">
        <f>"杨鑫燕"</f>
        <v>杨鑫燕</v>
      </c>
      <c r="E14" s="9" t="str">
        <f>"3140110"</f>
        <v>3140110</v>
      </c>
      <c r="F14" s="8" t="s">
        <v>31</v>
      </c>
      <c r="G14" s="8" t="s">
        <v>43</v>
      </c>
      <c r="H14" s="8" t="s">
        <v>33</v>
      </c>
      <c r="I14" s="9">
        <v>62</v>
      </c>
      <c r="J14" s="9">
        <v>73.3</v>
      </c>
      <c r="K14" s="9">
        <f t="shared" si="0"/>
        <v>67.65</v>
      </c>
      <c r="L14" s="9">
        <v>2</v>
      </c>
      <c r="M14" s="8"/>
    </row>
    <row r="15" ht="39.95" customHeight="1" spans="1:13">
      <c r="A15" s="8">
        <v>12</v>
      </c>
      <c r="B15" s="8" t="s">
        <v>29</v>
      </c>
      <c r="C15" s="9" t="s">
        <v>44</v>
      </c>
      <c r="D15" s="9" t="str">
        <f>"沈书唯"</f>
        <v>沈书唯</v>
      </c>
      <c r="E15" s="9" t="str">
        <f>"3150130"</f>
        <v>3150130</v>
      </c>
      <c r="F15" s="8" t="s">
        <v>45</v>
      </c>
      <c r="G15" s="8" t="s">
        <v>43</v>
      </c>
      <c r="H15" s="8" t="s">
        <v>33</v>
      </c>
      <c r="I15" s="9">
        <v>65</v>
      </c>
      <c r="J15" s="9">
        <v>71.48</v>
      </c>
      <c r="K15" s="9">
        <f t="shared" si="0"/>
        <v>68.24</v>
      </c>
      <c r="L15" s="9">
        <v>2</v>
      </c>
      <c r="M15" s="8"/>
    </row>
    <row r="16" ht="39.95" customHeight="1" spans="1:13">
      <c r="A16" s="8">
        <v>13</v>
      </c>
      <c r="B16" s="8" t="s">
        <v>29</v>
      </c>
      <c r="C16" s="9" t="s">
        <v>44</v>
      </c>
      <c r="D16" s="9" t="str">
        <f>"陈高蕾"</f>
        <v>陈高蕾</v>
      </c>
      <c r="E16" s="9" t="str">
        <f>"3150128"</f>
        <v>3150128</v>
      </c>
      <c r="F16" s="8" t="s">
        <v>31</v>
      </c>
      <c r="G16" s="8" t="s">
        <v>43</v>
      </c>
      <c r="H16" s="8" t="s">
        <v>33</v>
      </c>
      <c r="I16" s="9">
        <v>60</v>
      </c>
      <c r="J16" s="9">
        <v>69.32</v>
      </c>
      <c r="K16" s="9">
        <f t="shared" si="0"/>
        <v>64.66</v>
      </c>
      <c r="L16" s="9">
        <v>4</v>
      </c>
      <c r="M16" s="8"/>
    </row>
    <row r="17" ht="39.95" customHeight="1" spans="1:13">
      <c r="A17" s="8">
        <v>14</v>
      </c>
      <c r="B17" s="8" t="s">
        <v>25</v>
      </c>
      <c r="C17" s="9" t="s">
        <v>46</v>
      </c>
      <c r="D17" s="9" t="str">
        <f>"程阳"</f>
        <v>程阳</v>
      </c>
      <c r="E17" s="9" t="str">
        <f>"3160221"</f>
        <v>3160221</v>
      </c>
      <c r="F17" s="8" t="s">
        <v>47</v>
      </c>
      <c r="G17" s="8" t="s">
        <v>43</v>
      </c>
      <c r="H17" s="8" t="s">
        <v>48</v>
      </c>
      <c r="I17" s="9">
        <v>64</v>
      </c>
      <c r="J17" s="9">
        <v>73.96</v>
      </c>
      <c r="K17" s="9">
        <f t="shared" si="0"/>
        <v>68.98</v>
      </c>
      <c r="L17" s="9">
        <v>1</v>
      </c>
      <c r="M17" s="8"/>
    </row>
    <row r="18" ht="39.95" customHeight="1" spans="1:13">
      <c r="A18" s="8">
        <v>15</v>
      </c>
      <c r="B18" s="8" t="s">
        <v>34</v>
      </c>
      <c r="C18" s="9" t="s">
        <v>49</v>
      </c>
      <c r="D18" s="9" t="str">
        <f>"朱清泉"</f>
        <v>朱清泉</v>
      </c>
      <c r="E18" s="9" t="str">
        <f>"3170307"</f>
        <v>3170307</v>
      </c>
      <c r="F18" s="8" t="s">
        <v>50</v>
      </c>
      <c r="G18" s="8" t="s">
        <v>43</v>
      </c>
      <c r="H18" s="8" t="s">
        <v>33</v>
      </c>
      <c r="I18" s="9">
        <v>77</v>
      </c>
      <c r="J18" s="9">
        <v>71.02</v>
      </c>
      <c r="K18" s="9">
        <f t="shared" si="0"/>
        <v>74.01</v>
      </c>
      <c r="L18" s="9">
        <v>1</v>
      </c>
      <c r="M18" s="8"/>
    </row>
    <row r="19" ht="39.95" customHeight="1" spans="1:13">
      <c r="A19" s="8">
        <v>16</v>
      </c>
      <c r="B19" s="8" t="s">
        <v>34</v>
      </c>
      <c r="C19" s="9" t="s">
        <v>49</v>
      </c>
      <c r="D19" s="9" t="str">
        <f>"高炼相"</f>
        <v>高炼相</v>
      </c>
      <c r="E19" s="9" t="str">
        <f>"3170302"</f>
        <v>3170302</v>
      </c>
      <c r="F19" s="8" t="s">
        <v>51</v>
      </c>
      <c r="G19" s="8" t="s">
        <v>43</v>
      </c>
      <c r="H19" s="8" t="s">
        <v>48</v>
      </c>
      <c r="I19" s="9">
        <v>75</v>
      </c>
      <c r="J19" s="9">
        <v>67.82</v>
      </c>
      <c r="K19" s="9">
        <f t="shared" si="0"/>
        <v>71.41</v>
      </c>
      <c r="L19" s="9">
        <v>2</v>
      </c>
      <c r="M19" s="8"/>
    </row>
  </sheetData>
  <mergeCells count="2">
    <mergeCell ref="A1:B1"/>
    <mergeCell ref="A2:M2"/>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qyd</dc:creator>
  <cp:lastModifiedBy>徐强</cp:lastModifiedBy>
  <dcterms:created xsi:type="dcterms:W3CDTF">2022-07-04T08:15:00Z</dcterms:created>
  <cp:lastPrinted>2022-07-08T01:25:00Z</cp:lastPrinted>
  <dcterms:modified xsi:type="dcterms:W3CDTF">2022-07-13T02:23:15Z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E66ACA25133243CCA38E9C49392EA8D7</vt:lpwstr>
  </property>
  <property fmtid="{D5CDD505-2E9C-101B-9397-08002B2CF9AE}" pid="3" name="KSOProductBuildVer">
    <vt:lpwstr>2052-11.1.0.11753</vt:lpwstr>
  </property>
</Properties>
</file>