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10500"/>
  </bookViews>
  <sheets>
    <sheet name="Sheet1" sheetId="1" r:id="rId1"/>
    <sheet name="Sheet2" sheetId="2" r:id="rId2"/>
    <sheet name="Sheet3" sheetId="3" r:id="rId3"/>
  </sheets>
  <calcPr calcId="144525"/>
</workbook>
</file>

<file path=xl/sharedStrings.xml><?xml version="1.0" encoding="utf-8"?>
<sst xmlns="http://schemas.openxmlformats.org/spreadsheetml/2006/main" count="97" uniqueCount="52">
  <si>
    <t>附件：</t>
  </si>
  <si>
    <t>2022年春季南通市海门区部分医疗卫生单位公开招聘合同制人员拟聘用人员名单</t>
  </si>
  <si>
    <t>序号</t>
  </si>
  <si>
    <t>单位名称</t>
  </si>
  <si>
    <t>职位代码及岗位名称</t>
  </si>
  <si>
    <t>姓名</t>
  </si>
  <si>
    <t>准考证号</t>
  </si>
  <si>
    <t>原工作（学习）单位</t>
  </si>
  <si>
    <t>专业</t>
  </si>
  <si>
    <t>学历</t>
  </si>
  <si>
    <t>笔试
成绩</t>
  </si>
  <si>
    <t>面试
成绩</t>
  </si>
  <si>
    <t>总
成绩</t>
  </si>
  <si>
    <t>排名</t>
  </si>
  <si>
    <t>备注</t>
  </si>
  <si>
    <t>南通市海门区中医院</t>
  </si>
  <si>
    <t>04_医师</t>
  </si>
  <si>
    <t>南通百瑞医疗姚港路门诊部</t>
  </si>
  <si>
    <t>中医学</t>
  </si>
  <si>
    <t>大学</t>
  </si>
  <si>
    <t>07_护师</t>
  </si>
  <si>
    <t>常州大学</t>
  </si>
  <si>
    <t>护理学</t>
  </si>
  <si>
    <t>南通大学杏林学院</t>
  </si>
  <si>
    <t>第1名放弃，第4名递补</t>
  </si>
  <si>
    <t>南通市海门区第三人民医院</t>
  </si>
  <si>
    <t>10_技士</t>
  </si>
  <si>
    <t>靖江市中医院（编外）</t>
  </si>
  <si>
    <t>医学影像技术</t>
  </si>
  <si>
    <t>南通市海门区第六人民医院</t>
  </si>
  <si>
    <t>11_技士</t>
  </si>
  <si>
    <t>江苏联合职业技术学院南通卫生分院</t>
  </si>
  <si>
    <t>医学检验技术</t>
  </si>
  <si>
    <t>大专</t>
  </si>
  <si>
    <t>南通市海门区第四人民医院</t>
  </si>
  <si>
    <t>南通市海门区第五人民医院</t>
  </si>
  <si>
    <t>13_药士</t>
  </si>
  <si>
    <t>江苏联合职业技术学院徐州医药分院</t>
  </si>
  <si>
    <t>药学</t>
  </si>
  <si>
    <t>南通市海门区三星镇卫生院</t>
  </si>
  <si>
    <r>
      <rPr>
        <sz val="10"/>
        <color theme="1"/>
        <rFont val="宋体"/>
        <charset val="134"/>
        <scheme val="minor"/>
      </rPr>
      <t>1</t>
    </r>
    <r>
      <rPr>
        <sz val="10"/>
        <color theme="1"/>
        <rFont val="宋体"/>
        <charset val="134"/>
      </rPr>
      <t>3_药士</t>
    </r>
  </si>
  <si>
    <t>第1名放弃，第3名递补</t>
  </si>
  <si>
    <t>14_护士</t>
  </si>
  <si>
    <t>护理</t>
  </si>
  <si>
    <t>15_护士</t>
  </si>
  <si>
    <t>苏州卫生职业技术学院</t>
  </si>
  <si>
    <t>16_护士</t>
  </si>
  <si>
    <t>江苏省南通卫生高等职业技术学校</t>
  </si>
  <si>
    <t>中专</t>
  </si>
  <si>
    <t>17_护士</t>
  </si>
  <si>
    <t>海门乐维口腔门诊部</t>
  </si>
  <si>
    <t>海门申丞护理养老中心</t>
  </si>
</sst>
</file>

<file path=xl/styles.xml><?xml version="1.0" encoding="utf-8"?>
<styleSheet xmlns="http://schemas.openxmlformats.org/spreadsheetml/2006/main">
  <numFmts count="5">
    <numFmt numFmtId="44" formatCode="_ &quot;￥&quot;* #,##0.00_ ;_ &quot;￥&quot;* \-#,##0.00_ ;_ &quot;￥&quot;* &quot;-&quot;??_ ;_ @_ "/>
    <numFmt numFmtId="42" formatCode="_ &quot;￥&quot;* #,##0_ ;_ &quot;￥&quot;* \-#,##0_ ;_ &quot;￥&quot;* &quot;-&quot;_ ;_ @_ "/>
    <numFmt numFmtId="43" formatCode="_ * #,##0.00_ ;_ * \-#,##0.00_ ;_ * &quot;-&quot;??_ ;_ @_ "/>
    <numFmt numFmtId="41" formatCode="_ * #,##0_ ;_ * \-#,##0_ ;_ * &quot;-&quot;_ ;_ @_ "/>
    <numFmt numFmtId="176" formatCode="0.00_ "/>
  </numFmts>
  <fonts count="29">
    <font>
      <sz val="11"/>
      <color theme="1"/>
      <name val="宋体"/>
      <charset val="134"/>
      <scheme val="minor"/>
    </font>
    <font>
      <sz val="11"/>
      <name val="宋体"/>
      <charset val="134"/>
      <scheme val="minor"/>
    </font>
    <font>
      <sz val="16"/>
      <color indexed="8"/>
      <name val="黑体"/>
      <charset val="134"/>
    </font>
    <font>
      <sz val="9"/>
      <name val="宋体"/>
      <charset val="134"/>
    </font>
    <font>
      <b/>
      <sz val="9"/>
      <name val="宋体"/>
      <charset val="134"/>
    </font>
    <font>
      <sz val="10"/>
      <color theme="1"/>
      <name val="宋体"/>
      <charset val="134"/>
      <scheme val="minor"/>
    </font>
    <font>
      <sz val="9"/>
      <color theme="1"/>
      <name val="宋体"/>
      <charset val="134"/>
      <scheme val="minor"/>
    </font>
    <font>
      <sz val="9"/>
      <color theme="1"/>
      <name val="宋体"/>
      <charset val="134"/>
      <scheme val="minor"/>
    </font>
    <font>
      <b/>
      <sz val="15"/>
      <color theme="3"/>
      <name val="宋体"/>
      <charset val="134"/>
      <scheme val="minor"/>
    </font>
    <font>
      <sz val="11"/>
      <color theme="1"/>
      <name val="宋体"/>
      <charset val="134"/>
      <scheme val="minor"/>
    </font>
    <font>
      <b/>
      <sz val="11"/>
      <color rgb="FF3F3F3F"/>
      <name val="宋体"/>
      <charset val="0"/>
      <scheme val="minor"/>
    </font>
    <font>
      <b/>
      <sz val="11"/>
      <color rgb="FFFA7D00"/>
      <name val="宋体"/>
      <charset val="0"/>
      <scheme val="minor"/>
    </font>
    <font>
      <sz val="11"/>
      <color theme="0"/>
      <name val="宋体"/>
      <charset val="0"/>
      <scheme val="minor"/>
    </font>
    <font>
      <sz val="11"/>
      <color rgb="FF006100"/>
      <name val="宋体"/>
      <charset val="0"/>
      <scheme val="minor"/>
    </font>
    <font>
      <sz val="11"/>
      <color theme="1"/>
      <name val="宋体"/>
      <charset val="0"/>
      <scheme val="minor"/>
    </font>
    <font>
      <i/>
      <sz val="11"/>
      <color rgb="FF7F7F7F"/>
      <name val="宋体"/>
      <charset val="0"/>
      <scheme val="minor"/>
    </font>
    <font>
      <sz val="11"/>
      <color rgb="FFFF0000"/>
      <name val="宋体"/>
      <charset val="0"/>
      <scheme val="minor"/>
    </font>
    <font>
      <u/>
      <sz val="11"/>
      <color rgb="FF0000FF"/>
      <name val="宋体"/>
      <charset val="0"/>
      <scheme val="minor"/>
    </font>
    <font>
      <sz val="11"/>
      <color rgb="FF3F3F76"/>
      <name val="宋体"/>
      <charset val="0"/>
      <scheme val="minor"/>
    </font>
    <font>
      <sz val="11"/>
      <color rgb="FF9C6500"/>
      <name val="宋体"/>
      <charset val="0"/>
      <scheme val="minor"/>
    </font>
    <font>
      <sz val="11"/>
      <color rgb="FF9C0006"/>
      <name val="宋体"/>
      <charset val="0"/>
      <scheme val="minor"/>
    </font>
    <font>
      <u/>
      <sz val="11"/>
      <color rgb="FF800080"/>
      <name val="宋体"/>
      <charset val="0"/>
      <scheme val="minor"/>
    </font>
    <font>
      <b/>
      <sz val="18"/>
      <color theme="3"/>
      <name val="宋体"/>
      <charset val="134"/>
      <scheme val="minor"/>
    </font>
    <font>
      <b/>
      <sz val="11"/>
      <color theme="3"/>
      <name val="宋体"/>
      <charset val="134"/>
      <scheme val="minor"/>
    </font>
    <font>
      <sz val="11"/>
      <color rgb="FFFA7D00"/>
      <name val="宋体"/>
      <charset val="0"/>
      <scheme val="minor"/>
    </font>
    <font>
      <b/>
      <sz val="13"/>
      <color theme="3"/>
      <name val="宋体"/>
      <charset val="134"/>
      <scheme val="minor"/>
    </font>
    <font>
      <b/>
      <sz val="11"/>
      <color rgb="FFFFFFFF"/>
      <name val="宋体"/>
      <charset val="0"/>
      <scheme val="minor"/>
    </font>
    <font>
      <b/>
      <sz val="11"/>
      <color theme="1"/>
      <name val="宋体"/>
      <charset val="0"/>
      <scheme val="minor"/>
    </font>
    <font>
      <sz val="10"/>
      <color theme="1"/>
      <name val="宋体"/>
      <charset val="134"/>
    </font>
  </fonts>
  <fills count="33">
    <fill>
      <patternFill patternType="none"/>
    </fill>
    <fill>
      <patternFill patternType="gray125"/>
    </fill>
    <fill>
      <patternFill patternType="solid">
        <fgColor rgb="FFF2F2F2"/>
        <bgColor indexed="64"/>
      </patternFill>
    </fill>
    <fill>
      <patternFill patternType="solid">
        <fgColor theme="7"/>
        <bgColor indexed="64"/>
      </patternFill>
    </fill>
    <fill>
      <patternFill patternType="solid">
        <fgColor rgb="FFC6EFCE"/>
        <bgColor indexed="64"/>
      </patternFill>
    </fill>
    <fill>
      <patternFill patternType="solid">
        <fgColor theme="6" tint="0.799981688894314"/>
        <bgColor indexed="64"/>
      </patternFill>
    </fill>
    <fill>
      <patternFill patternType="solid">
        <fgColor rgb="FFFFCC99"/>
        <bgColor indexed="64"/>
      </patternFill>
    </fill>
    <fill>
      <patternFill patternType="solid">
        <fgColor theme="4" tint="0.599993896298105"/>
        <bgColor indexed="64"/>
      </patternFill>
    </fill>
    <fill>
      <patternFill patternType="solid">
        <fgColor rgb="FFFFEB9C"/>
        <bgColor indexed="64"/>
      </patternFill>
    </fill>
    <fill>
      <patternFill patternType="solid">
        <fgColor theme="6" tint="0.599993896298105"/>
        <bgColor indexed="64"/>
      </patternFill>
    </fill>
    <fill>
      <patternFill patternType="solid">
        <fgColor rgb="FFFFC7CE"/>
        <bgColor indexed="64"/>
      </patternFill>
    </fill>
    <fill>
      <patternFill patternType="solid">
        <fgColor theme="8"/>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bgColor indexed="64"/>
      </patternFill>
    </fill>
    <fill>
      <patternFill patternType="solid">
        <fgColor theme="4" tint="0.399975585192419"/>
        <bgColor indexed="64"/>
      </patternFill>
    </fill>
    <fill>
      <patternFill patternType="solid">
        <fgColor theme="9" tint="0.399975585192419"/>
        <bgColor indexed="64"/>
      </patternFill>
    </fill>
    <fill>
      <patternFill patternType="solid">
        <fgColor rgb="FFA5A5A5"/>
        <bgColor indexed="64"/>
      </patternFill>
    </fill>
    <fill>
      <patternFill patternType="solid">
        <fgColor theme="7" tint="0.399975585192419"/>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9" tint="0.799981688894314"/>
        <bgColor indexed="64"/>
      </patternFill>
    </fill>
    <fill>
      <patternFill patternType="solid">
        <fgColor theme="5" tint="0.599993896298105"/>
        <bgColor indexed="64"/>
      </patternFill>
    </fill>
    <fill>
      <patternFill patternType="solid">
        <fgColor theme="5"/>
        <bgColor indexed="64"/>
      </patternFill>
    </fill>
    <fill>
      <patternFill patternType="solid">
        <fgColor theme="9"/>
        <bgColor indexed="64"/>
      </patternFill>
    </fill>
    <fill>
      <patternFill patternType="solid">
        <fgColor theme="8" tint="0.799981688894314"/>
        <bgColor indexed="64"/>
      </patternFill>
    </fill>
    <fill>
      <patternFill patternType="solid">
        <fgColor theme="4" tint="0.799981688894314"/>
        <bgColor indexed="64"/>
      </patternFill>
    </fill>
    <fill>
      <patternFill patternType="solid">
        <fgColor theme="7" tint="0.599993896298105"/>
        <bgColor indexed="64"/>
      </patternFill>
    </fill>
    <fill>
      <patternFill patternType="solid">
        <fgColor theme="6"/>
        <bgColor indexed="64"/>
      </patternFill>
    </fill>
    <fill>
      <patternFill patternType="solid">
        <fgColor theme="8"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right/>
      <top style="thin">
        <color theme="4"/>
      </top>
      <bottom style="double">
        <color theme="4"/>
      </bottom>
      <diagonal/>
    </border>
  </borders>
  <cellStyleXfs count="49">
    <xf numFmtId="0" fontId="0" fillId="0" borderId="0">
      <alignment vertical="center"/>
    </xf>
    <xf numFmtId="42" fontId="9" fillId="0" borderId="0" applyFont="0" applyFill="0" applyBorder="0" applyAlignment="0" applyProtection="0">
      <alignment vertical="center"/>
    </xf>
    <xf numFmtId="0" fontId="14" fillId="5" borderId="0" applyNumberFormat="0" applyBorder="0" applyAlignment="0" applyProtection="0">
      <alignment vertical="center"/>
    </xf>
    <xf numFmtId="0" fontId="18" fillId="6" borderId="4" applyNumberFormat="0" applyAlignment="0" applyProtection="0">
      <alignment vertical="center"/>
    </xf>
    <xf numFmtId="44" fontId="9" fillId="0" borderId="0" applyFont="0" applyFill="0" applyBorder="0" applyAlignment="0" applyProtection="0">
      <alignment vertical="center"/>
    </xf>
    <xf numFmtId="41" fontId="9" fillId="0" borderId="0" applyFont="0" applyFill="0" applyBorder="0" applyAlignment="0" applyProtection="0">
      <alignment vertical="center"/>
    </xf>
    <xf numFmtId="0" fontId="14" fillId="9" borderId="0" applyNumberFormat="0" applyBorder="0" applyAlignment="0" applyProtection="0">
      <alignment vertical="center"/>
    </xf>
    <xf numFmtId="0" fontId="20" fillId="10" borderId="0" applyNumberFormat="0" applyBorder="0" applyAlignment="0" applyProtection="0">
      <alignment vertical="center"/>
    </xf>
    <xf numFmtId="43" fontId="9" fillId="0" borderId="0" applyFont="0" applyFill="0" applyBorder="0" applyAlignment="0" applyProtection="0">
      <alignment vertical="center"/>
    </xf>
    <xf numFmtId="0" fontId="12" fillId="14" borderId="0" applyNumberFormat="0" applyBorder="0" applyAlignment="0" applyProtection="0">
      <alignment vertical="center"/>
    </xf>
    <xf numFmtId="0" fontId="17" fillId="0" borderId="0" applyNumberFormat="0" applyFill="0" applyBorder="0" applyAlignment="0" applyProtection="0">
      <alignment vertical="center"/>
    </xf>
    <xf numFmtId="9" fontId="9" fillId="0" borderId="0" applyFont="0" applyFill="0" applyBorder="0" applyAlignment="0" applyProtection="0">
      <alignment vertical="center"/>
    </xf>
    <xf numFmtId="0" fontId="21" fillId="0" borderId="0" applyNumberFormat="0" applyFill="0" applyBorder="0" applyAlignment="0" applyProtection="0">
      <alignment vertical="center"/>
    </xf>
    <xf numFmtId="0" fontId="9" fillId="15" borderId="5" applyNumberFormat="0" applyFont="0" applyAlignment="0" applyProtection="0">
      <alignment vertical="center"/>
    </xf>
    <xf numFmtId="0" fontId="12" fillId="16" borderId="0" applyNumberFormat="0" applyBorder="0" applyAlignment="0" applyProtection="0">
      <alignment vertical="center"/>
    </xf>
    <xf numFmtId="0" fontId="23"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8" fillId="0" borderId="2" applyNumberFormat="0" applyFill="0" applyAlignment="0" applyProtection="0">
      <alignment vertical="center"/>
    </xf>
    <xf numFmtId="0" fontId="25" fillId="0" borderId="2" applyNumberFormat="0" applyFill="0" applyAlignment="0" applyProtection="0">
      <alignment vertical="center"/>
    </xf>
    <xf numFmtId="0" fontId="12" fillId="18" borderId="0" applyNumberFormat="0" applyBorder="0" applyAlignment="0" applyProtection="0">
      <alignment vertical="center"/>
    </xf>
    <xf numFmtId="0" fontId="23" fillId="0" borderId="8" applyNumberFormat="0" applyFill="0" applyAlignment="0" applyProtection="0">
      <alignment vertical="center"/>
    </xf>
    <xf numFmtId="0" fontId="12" fillId="21" borderId="0" applyNumberFormat="0" applyBorder="0" applyAlignment="0" applyProtection="0">
      <alignment vertical="center"/>
    </xf>
    <xf numFmtId="0" fontId="10" fillId="2" borderId="3" applyNumberFormat="0" applyAlignment="0" applyProtection="0">
      <alignment vertical="center"/>
    </xf>
    <xf numFmtId="0" fontId="11" fillId="2" borderId="4" applyNumberFormat="0" applyAlignment="0" applyProtection="0">
      <alignment vertical="center"/>
    </xf>
    <xf numFmtId="0" fontId="26" fillId="20" borderId="7" applyNumberFormat="0" applyAlignment="0" applyProtection="0">
      <alignment vertical="center"/>
    </xf>
    <xf numFmtId="0" fontId="14" fillId="24" borderId="0" applyNumberFormat="0" applyBorder="0" applyAlignment="0" applyProtection="0">
      <alignment vertical="center"/>
    </xf>
    <xf numFmtId="0" fontId="12" fillId="26" borderId="0" applyNumberFormat="0" applyBorder="0" applyAlignment="0" applyProtection="0">
      <alignment vertical="center"/>
    </xf>
    <xf numFmtId="0" fontId="24" fillId="0" borderId="6" applyNumberFormat="0" applyFill="0" applyAlignment="0" applyProtection="0">
      <alignment vertical="center"/>
    </xf>
    <xf numFmtId="0" fontId="27" fillId="0" borderId="9" applyNumberFormat="0" applyFill="0" applyAlignment="0" applyProtection="0">
      <alignment vertical="center"/>
    </xf>
    <xf numFmtId="0" fontId="13" fillId="4" borderId="0" applyNumberFormat="0" applyBorder="0" applyAlignment="0" applyProtection="0">
      <alignment vertical="center"/>
    </xf>
    <xf numFmtId="0" fontId="19" fillId="8" borderId="0" applyNumberFormat="0" applyBorder="0" applyAlignment="0" applyProtection="0">
      <alignment vertical="center"/>
    </xf>
    <xf numFmtId="0" fontId="14" fillId="28" borderId="0" applyNumberFormat="0" applyBorder="0" applyAlignment="0" applyProtection="0">
      <alignment vertical="center"/>
    </xf>
    <xf numFmtId="0" fontId="12" fillId="17" borderId="0" applyNumberFormat="0" applyBorder="0" applyAlignment="0" applyProtection="0">
      <alignment vertical="center"/>
    </xf>
    <xf numFmtId="0" fontId="14" fillId="29" borderId="0" applyNumberFormat="0" applyBorder="0" applyAlignment="0" applyProtection="0">
      <alignment vertical="center"/>
    </xf>
    <xf numFmtId="0" fontId="14" fillId="7" borderId="0" applyNumberFormat="0" applyBorder="0" applyAlignment="0" applyProtection="0">
      <alignment vertical="center"/>
    </xf>
    <xf numFmtId="0" fontId="14" fillId="13" borderId="0" applyNumberFormat="0" applyBorder="0" applyAlignment="0" applyProtection="0">
      <alignment vertical="center"/>
    </xf>
    <xf numFmtId="0" fontId="14" fillId="25" borderId="0" applyNumberFormat="0" applyBorder="0" applyAlignment="0" applyProtection="0">
      <alignment vertical="center"/>
    </xf>
    <xf numFmtId="0" fontId="12" fillId="31" borderId="0" applyNumberFormat="0" applyBorder="0" applyAlignment="0" applyProtection="0">
      <alignment vertical="center"/>
    </xf>
    <xf numFmtId="0" fontId="12" fillId="3" borderId="0" applyNumberFormat="0" applyBorder="0" applyAlignment="0" applyProtection="0">
      <alignment vertical="center"/>
    </xf>
    <xf numFmtId="0" fontId="14" fillId="12" borderId="0" applyNumberFormat="0" applyBorder="0" applyAlignment="0" applyProtection="0">
      <alignment vertical="center"/>
    </xf>
    <xf numFmtId="0" fontId="14" fillId="30" borderId="0" applyNumberFormat="0" applyBorder="0" applyAlignment="0" applyProtection="0">
      <alignment vertical="center"/>
    </xf>
    <xf numFmtId="0" fontId="12" fillId="11" borderId="0" applyNumberFormat="0" applyBorder="0" applyAlignment="0" applyProtection="0">
      <alignment vertical="center"/>
    </xf>
    <xf numFmtId="0" fontId="14" fillId="23" borderId="0" applyNumberFormat="0" applyBorder="0" applyAlignment="0" applyProtection="0">
      <alignment vertical="center"/>
    </xf>
    <xf numFmtId="0" fontId="12" fillId="32" borderId="0" applyNumberFormat="0" applyBorder="0" applyAlignment="0" applyProtection="0">
      <alignment vertical="center"/>
    </xf>
    <xf numFmtId="0" fontId="12" fillId="27" borderId="0" applyNumberFormat="0" applyBorder="0" applyAlignment="0" applyProtection="0">
      <alignment vertical="center"/>
    </xf>
    <xf numFmtId="0" fontId="14" fillId="22" borderId="0" applyNumberFormat="0" applyBorder="0" applyAlignment="0" applyProtection="0">
      <alignment vertical="center"/>
    </xf>
    <xf numFmtId="0" fontId="12" fillId="19" borderId="0" applyNumberFormat="0" applyBorder="0" applyAlignment="0" applyProtection="0">
      <alignment vertical="center"/>
    </xf>
  </cellStyleXfs>
  <cellXfs count="18">
    <xf numFmtId="0" fontId="0" fillId="0" borderId="0" xfId="0">
      <alignment vertical="center"/>
    </xf>
    <xf numFmtId="0" fontId="0" fillId="0" borderId="0" xfId="0" applyFill="1" applyAlignment="1">
      <alignment horizontal="left" vertical="center"/>
    </xf>
    <xf numFmtId="0" fontId="0" fillId="0" borderId="0" xfId="0" applyFill="1" applyAlignment="1">
      <alignment horizontal="left" vertical="center" shrinkToFit="1"/>
    </xf>
    <xf numFmtId="0" fontId="0" fillId="0" borderId="0" xfId="0" applyFill="1">
      <alignment vertical="center"/>
    </xf>
    <xf numFmtId="0" fontId="1" fillId="0" borderId="0" xfId="0" applyFont="1" applyFill="1">
      <alignment vertical="center"/>
    </xf>
    <xf numFmtId="0" fontId="2" fillId="0" borderId="0" xfId="0" applyFont="1" applyFill="1" applyAlignment="1">
      <alignment horizontal="center" vertical="center"/>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shrinkToFit="1"/>
    </xf>
    <xf numFmtId="0" fontId="0" fillId="0" borderId="1" xfId="0" applyBorder="1" applyAlignment="1">
      <alignment horizontal="center" vertical="center" wrapText="1"/>
    </xf>
    <xf numFmtId="0" fontId="5" fillId="0" borderId="1" xfId="0" applyFont="1" applyBorder="1" applyAlignment="1">
      <alignment horizontal="center" vertical="center" wrapText="1"/>
    </xf>
    <xf numFmtId="176" fontId="0" fillId="0" borderId="0" xfId="0" applyNumberFormat="1" applyFill="1">
      <alignment vertical="center"/>
    </xf>
    <xf numFmtId="0" fontId="6" fillId="0" borderId="0" xfId="0" applyFont="1" applyFill="1" applyAlignment="1">
      <alignment vertical="center" wrapText="1"/>
    </xf>
    <xf numFmtId="176" fontId="2" fillId="0" borderId="0" xfId="0" applyNumberFormat="1" applyFont="1" applyFill="1" applyAlignment="1">
      <alignment horizontal="center" vertical="center"/>
    </xf>
    <xf numFmtId="176" fontId="4" fillId="0" borderId="1" xfId="0"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7" fillId="0" borderId="1" xfId="0" applyFont="1" applyBorder="1" applyAlignment="1">
      <alignment horizontal="center" vertical="center" wrapText="1"/>
    </xf>
    <xf numFmtId="0" fontId="6" fillId="0" borderId="1" xfId="0" applyFont="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9"/>
  <sheetViews>
    <sheetView tabSelected="1" workbookViewId="0">
      <selection activeCell="M13" sqref="M13"/>
    </sheetView>
  </sheetViews>
  <sheetFormatPr defaultColWidth="9" defaultRowHeight="13.5"/>
  <cols>
    <col min="1" max="1" width="6" customWidth="1"/>
    <col min="2" max="2" width="25.375" customWidth="1"/>
    <col min="3" max="3" width="9.625" customWidth="1"/>
    <col min="4" max="4" width="6.625" customWidth="1"/>
    <col min="6" max="6" width="24.625" customWidth="1"/>
    <col min="7" max="7" width="9" customWidth="1"/>
    <col min="8" max="8" width="5.5" customWidth="1"/>
    <col min="9" max="9" width="7" customWidth="1"/>
    <col min="10" max="11" width="7.125" customWidth="1"/>
    <col min="12" max="12" width="6" customWidth="1"/>
  </cols>
  <sheetData>
    <row r="1" spans="1:13">
      <c r="A1" s="1" t="s">
        <v>0</v>
      </c>
      <c r="B1" s="2"/>
      <c r="C1" s="1"/>
      <c r="D1" s="3"/>
      <c r="E1" s="3"/>
      <c r="F1" s="4"/>
      <c r="G1" s="4"/>
      <c r="H1" s="4"/>
      <c r="I1" s="3"/>
      <c r="J1" s="10"/>
      <c r="K1" s="10"/>
      <c r="L1" s="3"/>
      <c r="M1" s="11"/>
    </row>
    <row r="2" ht="20.25" spans="1:13">
      <c r="A2" s="5" t="s">
        <v>1</v>
      </c>
      <c r="B2" s="5"/>
      <c r="C2" s="5"/>
      <c r="D2" s="5"/>
      <c r="E2" s="5"/>
      <c r="F2" s="5"/>
      <c r="G2" s="5"/>
      <c r="H2" s="5"/>
      <c r="I2" s="5"/>
      <c r="J2" s="12"/>
      <c r="K2" s="12"/>
      <c r="L2" s="5"/>
      <c r="M2" s="5"/>
    </row>
    <row r="3" ht="39.95" customHeight="1" spans="1:13">
      <c r="A3" s="6" t="s">
        <v>2</v>
      </c>
      <c r="B3" s="7" t="s">
        <v>3</v>
      </c>
      <c r="C3" s="7" t="s">
        <v>4</v>
      </c>
      <c r="D3" s="7" t="s">
        <v>5</v>
      </c>
      <c r="E3" s="7" t="s">
        <v>6</v>
      </c>
      <c r="F3" s="7" t="s">
        <v>7</v>
      </c>
      <c r="G3" s="7" t="s">
        <v>8</v>
      </c>
      <c r="H3" s="7" t="s">
        <v>9</v>
      </c>
      <c r="I3" s="13" t="s">
        <v>10</v>
      </c>
      <c r="J3" s="13" t="s">
        <v>11</v>
      </c>
      <c r="K3" s="13" t="s">
        <v>12</v>
      </c>
      <c r="L3" s="14" t="s">
        <v>13</v>
      </c>
      <c r="M3" s="14" t="s">
        <v>14</v>
      </c>
    </row>
    <row r="4" ht="39.95" customHeight="1" spans="1:13">
      <c r="A4" s="8">
        <v>1</v>
      </c>
      <c r="B4" s="8" t="s">
        <v>15</v>
      </c>
      <c r="C4" s="9" t="s">
        <v>16</v>
      </c>
      <c r="D4" s="9" t="str">
        <f>"李超"</f>
        <v>李超</v>
      </c>
      <c r="E4" s="9" t="str">
        <f>"3040517"</f>
        <v>3040517</v>
      </c>
      <c r="F4" s="8" t="s">
        <v>17</v>
      </c>
      <c r="G4" s="8" t="s">
        <v>18</v>
      </c>
      <c r="H4" s="8" t="s">
        <v>19</v>
      </c>
      <c r="I4" s="9">
        <v>91</v>
      </c>
      <c r="J4" s="9">
        <v>70.74</v>
      </c>
      <c r="K4" s="9">
        <f t="shared" ref="K4:K19" si="0">(I4+J4)/2</f>
        <v>80.87</v>
      </c>
      <c r="L4" s="9">
        <v>1</v>
      </c>
      <c r="M4" s="8"/>
    </row>
    <row r="5" ht="39.95" customHeight="1" spans="1:13">
      <c r="A5" s="8">
        <v>2</v>
      </c>
      <c r="B5" s="8" t="s">
        <v>15</v>
      </c>
      <c r="C5" s="9" t="s">
        <v>20</v>
      </c>
      <c r="D5" s="9" t="str">
        <f>"黄思敏"</f>
        <v>黄思敏</v>
      </c>
      <c r="E5" s="9" t="str">
        <f>"3070102"</f>
        <v>3070102</v>
      </c>
      <c r="F5" s="8" t="s">
        <v>21</v>
      </c>
      <c r="G5" s="8" t="s">
        <v>22</v>
      </c>
      <c r="H5" s="8" t="s">
        <v>19</v>
      </c>
      <c r="I5" s="9">
        <v>66</v>
      </c>
      <c r="J5" s="9">
        <v>72.92</v>
      </c>
      <c r="K5" s="9">
        <f t="shared" si="0"/>
        <v>69.46</v>
      </c>
      <c r="L5" s="9">
        <v>3</v>
      </c>
      <c r="M5" s="8"/>
    </row>
    <row r="6" ht="39.95" customHeight="1" spans="1:13">
      <c r="A6" s="8">
        <v>3</v>
      </c>
      <c r="B6" s="8" t="s">
        <v>15</v>
      </c>
      <c r="C6" s="9" t="s">
        <v>20</v>
      </c>
      <c r="D6" s="9" t="str">
        <f>"徐晓凤"</f>
        <v>徐晓凤</v>
      </c>
      <c r="E6" s="9" t="str">
        <f>"3070101"</f>
        <v>3070101</v>
      </c>
      <c r="F6" s="8" t="s">
        <v>23</v>
      </c>
      <c r="G6" s="8" t="s">
        <v>22</v>
      </c>
      <c r="H6" s="8" t="s">
        <v>19</v>
      </c>
      <c r="I6" s="9">
        <v>61</v>
      </c>
      <c r="J6" s="9">
        <v>76.5</v>
      </c>
      <c r="K6" s="9">
        <f t="shared" si="0"/>
        <v>68.75</v>
      </c>
      <c r="L6" s="15">
        <v>4</v>
      </c>
      <c r="M6" s="16" t="s">
        <v>24</v>
      </c>
    </row>
    <row r="7" ht="39.95" customHeight="1" spans="1:13">
      <c r="A7" s="8">
        <v>4</v>
      </c>
      <c r="B7" s="8" t="s">
        <v>25</v>
      </c>
      <c r="C7" s="9" t="s">
        <v>26</v>
      </c>
      <c r="D7" s="9" t="str">
        <f>"姜文青"</f>
        <v>姜文青</v>
      </c>
      <c r="E7" s="9" t="str">
        <f>"3100420"</f>
        <v>3100420</v>
      </c>
      <c r="F7" s="8" t="s">
        <v>27</v>
      </c>
      <c r="G7" s="8" t="s">
        <v>28</v>
      </c>
      <c r="H7" s="8" t="s">
        <v>19</v>
      </c>
      <c r="I7" s="9">
        <v>92</v>
      </c>
      <c r="J7" s="9">
        <v>73.24</v>
      </c>
      <c r="K7" s="9">
        <f t="shared" si="0"/>
        <v>82.62</v>
      </c>
      <c r="L7" s="9">
        <v>1</v>
      </c>
      <c r="M7" s="17"/>
    </row>
    <row r="8" ht="39.95" customHeight="1" spans="1:13">
      <c r="A8" s="8">
        <v>5</v>
      </c>
      <c r="B8" s="8" t="s">
        <v>29</v>
      </c>
      <c r="C8" s="9" t="s">
        <v>30</v>
      </c>
      <c r="D8" s="9" t="str">
        <f>"刘陈婧"</f>
        <v>刘陈婧</v>
      </c>
      <c r="E8" s="9" t="str">
        <f>"3110707"</f>
        <v>3110707</v>
      </c>
      <c r="F8" s="8" t="s">
        <v>31</v>
      </c>
      <c r="G8" s="8" t="s">
        <v>32</v>
      </c>
      <c r="H8" s="8" t="s">
        <v>33</v>
      </c>
      <c r="I8" s="9">
        <v>73</v>
      </c>
      <c r="J8" s="9">
        <v>73.82</v>
      </c>
      <c r="K8" s="9">
        <f t="shared" si="0"/>
        <v>73.41</v>
      </c>
      <c r="L8" s="9">
        <v>1</v>
      </c>
      <c r="M8" s="17"/>
    </row>
    <row r="9" ht="39.95" customHeight="1" spans="1:13">
      <c r="A9" s="8">
        <v>6</v>
      </c>
      <c r="B9" s="8" t="s">
        <v>34</v>
      </c>
      <c r="C9" s="9" t="s">
        <v>30</v>
      </c>
      <c r="D9" s="9" t="str">
        <f>"江晨阳"</f>
        <v>江晨阳</v>
      </c>
      <c r="E9" s="9" t="str">
        <f>"3110719"</f>
        <v>3110719</v>
      </c>
      <c r="F9" s="8" t="s">
        <v>31</v>
      </c>
      <c r="G9" s="8" t="s">
        <v>32</v>
      </c>
      <c r="H9" s="8" t="s">
        <v>33</v>
      </c>
      <c r="I9" s="9">
        <v>65</v>
      </c>
      <c r="J9" s="9">
        <v>78.84</v>
      </c>
      <c r="K9" s="9">
        <f t="shared" si="0"/>
        <v>71.92</v>
      </c>
      <c r="L9" s="9">
        <v>2</v>
      </c>
      <c r="M9" s="17"/>
    </row>
    <row r="10" ht="39.95" customHeight="1" spans="1:13">
      <c r="A10" s="8">
        <v>7</v>
      </c>
      <c r="B10" s="8" t="s">
        <v>25</v>
      </c>
      <c r="C10" s="9" t="s">
        <v>30</v>
      </c>
      <c r="D10" s="9" t="str">
        <f>"江新宇"</f>
        <v>江新宇</v>
      </c>
      <c r="E10" s="9" t="str">
        <f>"3110718"</f>
        <v>3110718</v>
      </c>
      <c r="F10" s="8" t="s">
        <v>31</v>
      </c>
      <c r="G10" s="8" t="s">
        <v>32</v>
      </c>
      <c r="H10" s="8" t="s">
        <v>33</v>
      </c>
      <c r="I10" s="9">
        <v>65</v>
      </c>
      <c r="J10" s="9">
        <v>71.22</v>
      </c>
      <c r="K10" s="9">
        <f t="shared" si="0"/>
        <v>68.11</v>
      </c>
      <c r="L10" s="9">
        <v>4</v>
      </c>
      <c r="M10" s="17"/>
    </row>
    <row r="11" ht="39.95" customHeight="1" spans="1:13">
      <c r="A11" s="8">
        <v>8</v>
      </c>
      <c r="B11" s="8" t="s">
        <v>35</v>
      </c>
      <c r="C11" s="9" t="s">
        <v>36</v>
      </c>
      <c r="D11" s="9" t="str">
        <f>"赵海琳"</f>
        <v>赵海琳</v>
      </c>
      <c r="E11" s="9" t="str">
        <f>"3130525"</f>
        <v>3130525</v>
      </c>
      <c r="F11" s="8" t="s">
        <v>37</v>
      </c>
      <c r="G11" s="8" t="s">
        <v>38</v>
      </c>
      <c r="H11" s="8" t="s">
        <v>33</v>
      </c>
      <c r="I11" s="9">
        <v>80</v>
      </c>
      <c r="J11" s="9">
        <v>74.62</v>
      </c>
      <c r="K11" s="9">
        <f t="shared" si="0"/>
        <v>77.31</v>
      </c>
      <c r="L11" s="9">
        <v>2</v>
      </c>
      <c r="M11" s="17"/>
    </row>
    <row r="12" ht="39.95" customHeight="1" spans="1:13">
      <c r="A12" s="8">
        <v>9</v>
      </c>
      <c r="B12" s="8" t="s">
        <v>39</v>
      </c>
      <c r="C12" s="9" t="s">
        <v>40</v>
      </c>
      <c r="D12" s="9" t="str">
        <f>"张阳宇"</f>
        <v>张阳宇</v>
      </c>
      <c r="E12" s="9" t="str">
        <f>"3130529"</f>
        <v>3130529</v>
      </c>
      <c r="F12" s="8" t="s">
        <v>31</v>
      </c>
      <c r="G12" s="8" t="s">
        <v>38</v>
      </c>
      <c r="H12" s="8" t="s">
        <v>33</v>
      </c>
      <c r="I12" s="9">
        <v>69</v>
      </c>
      <c r="J12" s="9">
        <v>69.98</v>
      </c>
      <c r="K12" s="9">
        <f t="shared" si="0"/>
        <v>69.49</v>
      </c>
      <c r="L12" s="15">
        <v>3</v>
      </c>
      <c r="M12" s="17" t="s">
        <v>41</v>
      </c>
    </row>
    <row r="13" ht="39.95" customHeight="1" spans="1:13">
      <c r="A13" s="8">
        <v>10</v>
      </c>
      <c r="B13" s="8" t="s">
        <v>25</v>
      </c>
      <c r="C13" s="9" t="s">
        <v>42</v>
      </c>
      <c r="D13" s="9" t="str">
        <f>"王燕"</f>
        <v>王燕</v>
      </c>
      <c r="E13" s="9" t="str">
        <f>"3140113"</f>
        <v>3140113</v>
      </c>
      <c r="F13" s="8" t="s">
        <v>31</v>
      </c>
      <c r="G13" s="8" t="s">
        <v>43</v>
      </c>
      <c r="H13" s="8" t="s">
        <v>33</v>
      </c>
      <c r="I13" s="9">
        <v>71</v>
      </c>
      <c r="J13" s="9">
        <v>73.16</v>
      </c>
      <c r="K13" s="9">
        <f t="shared" si="0"/>
        <v>72.08</v>
      </c>
      <c r="L13" s="9">
        <v>1</v>
      </c>
      <c r="M13" s="8"/>
    </row>
    <row r="14" ht="39.95" customHeight="1" spans="1:13">
      <c r="A14" s="8">
        <v>11</v>
      </c>
      <c r="B14" s="8" t="s">
        <v>25</v>
      </c>
      <c r="C14" s="9" t="s">
        <v>42</v>
      </c>
      <c r="D14" s="9" t="str">
        <f>"杨鑫燕"</f>
        <v>杨鑫燕</v>
      </c>
      <c r="E14" s="9" t="str">
        <f>"3140110"</f>
        <v>3140110</v>
      </c>
      <c r="F14" s="8" t="s">
        <v>31</v>
      </c>
      <c r="G14" s="8" t="s">
        <v>43</v>
      </c>
      <c r="H14" s="8" t="s">
        <v>33</v>
      </c>
      <c r="I14" s="9">
        <v>62</v>
      </c>
      <c r="J14" s="9">
        <v>73.3</v>
      </c>
      <c r="K14" s="9">
        <f t="shared" si="0"/>
        <v>67.65</v>
      </c>
      <c r="L14" s="9">
        <v>2</v>
      </c>
      <c r="M14" s="8"/>
    </row>
    <row r="15" ht="39.95" customHeight="1" spans="1:13">
      <c r="A15" s="8">
        <v>12</v>
      </c>
      <c r="B15" s="8" t="s">
        <v>29</v>
      </c>
      <c r="C15" s="9" t="s">
        <v>44</v>
      </c>
      <c r="D15" s="9" t="str">
        <f>"沈书唯"</f>
        <v>沈书唯</v>
      </c>
      <c r="E15" s="9" t="str">
        <f>"3150130"</f>
        <v>3150130</v>
      </c>
      <c r="F15" s="8" t="s">
        <v>45</v>
      </c>
      <c r="G15" s="8" t="s">
        <v>43</v>
      </c>
      <c r="H15" s="8" t="s">
        <v>33</v>
      </c>
      <c r="I15" s="9">
        <v>65</v>
      </c>
      <c r="J15" s="9">
        <v>71.48</v>
      </c>
      <c r="K15" s="9">
        <f t="shared" si="0"/>
        <v>68.24</v>
      </c>
      <c r="L15" s="9">
        <v>2</v>
      </c>
      <c r="M15" s="8"/>
    </row>
    <row r="16" ht="39.95" customHeight="1" spans="1:13">
      <c r="A16" s="8">
        <v>13</v>
      </c>
      <c r="B16" s="8" t="s">
        <v>29</v>
      </c>
      <c r="C16" s="9" t="s">
        <v>44</v>
      </c>
      <c r="D16" s="9" t="str">
        <f>"陈高蕾"</f>
        <v>陈高蕾</v>
      </c>
      <c r="E16" s="9" t="str">
        <f>"3150128"</f>
        <v>3150128</v>
      </c>
      <c r="F16" s="8" t="s">
        <v>31</v>
      </c>
      <c r="G16" s="8" t="s">
        <v>43</v>
      </c>
      <c r="H16" s="8" t="s">
        <v>33</v>
      </c>
      <c r="I16" s="9">
        <v>60</v>
      </c>
      <c r="J16" s="9">
        <v>69.32</v>
      </c>
      <c r="K16" s="9">
        <f t="shared" si="0"/>
        <v>64.66</v>
      </c>
      <c r="L16" s="9">
        <v>4</v>
      </c>
      <c r="M16" s="8"/>
    </row>
    <row r="17" ht="39.95" customHeight="1" spans="1:13">
      <c r="A17" s="8">
        <v>14</v>
      </c>
      <c r="B17" s="8" t="s">
        <v>25</v>
      </c>
      <c r="C17" s="9" t="s">
        <v>46</v>
      </c>
      <c r="D17" s="9" t="str">
        <f>"程阳"</f>
        <v>程阳</v>
      </c>
      <c r="E17" s="9" t="str">
        <f>"3160221"</f>
        <v>3160221</v>
      </c>
      <c r="F17" s="8" t="s">
        <v>47</v>
      </c>
      <c r="G17" s="8" t="s">
        <v>43</v>
      </c>
      <c r="H17" s="8" t="s">
        <v>48</v>
      </c>
      <c r="I17" s="9">
        <v>64</v>
      </c>
      <c r="J17" s="9">
        <v>73.96</v>
      </c>
      <c r="K17" s="9">
        <f t="shared" si="0"/>
        <v>68.98</v>
      </c>
      <c r="L17" s="9">
        <v>1</v>
      </c>
      <c r="M17" s="8"/>
    </row>
    <row r="18" ht="39.95" customHeight="1" spans="1:13">
      <c r="A18" s="8">
        <v>15</v>
      </c>
      <c r="B18" s="8" t="s">
        <v>34</v>
      </c>
      <c r="C18" s="9" t="s">
        <v>49</v>
      </c>
      <c r="D18" s="9" t="str">
        <f>"朱清泉"</f>
        <v>朱清泉</v>
      </c>
      <c r="E18" s="9" t="str">
        <f>"3170307"</f>
        <v>3170307</v>
      </c>
      <c r="F18" s="8" t="s">
        <v>50</v>
      </c>
      <c r="G18" s="8" t="s">
        <v>43</v>
      </c>
      <c r="H18" s="8" t="s">
        <v>33</v>
      </c>
      <c r="I18" s="9">
        <v>77</v>
      </c>
      <c r="J18" s="9">
        <v>71.02</v>
      </c>
      <c r="K18" s="9">
        <f t="shared" si="0"/>
        <v>74.01</v>
      </c>
      <c r="L18" s="9">
        <v>1</v>
      </c>
      <c r="M18" s="8"/>
    </row>
    <row r="19" ht="39.95" customHeight="1" spans="1:13">
      <c r="A19" s="8">
        <v>16</v>
      </c>
      <c r="B19" s="8" t="s">
        <v>34</v>
      </c>
      <c r="C19" s="9" t="s">
        <v>49</v>
      </c>
      <c r="D19" s="9" t="str">
        <f>"高炼相"</f>
        <v>高炼相</v>
      </c>
      <c r="E19" s="9" t="str">
        <f>"3170302"</f>
        <v>3170302</v>
      </c>
      <c r="F19" s="8" t="s">
        <v>51</v>
      </c>
      <c r="G19" s="8" t="s">
        <v>43</v>
      </c>
      <c r="H19" s="8" t="s">
        <v>48</v>
      </c>
      <c r="I19" s="9">
        <v>75</v>
      </c>
      <c r="J19" s="9">
        <v>67.82</v>
      </c>
      <c r="K19" s="9">
        <f t="shared" si="0"/>
        <v>71.41</v>
      </c>
      <c r="L19" s="9">
        <v>2</v>
      </c>
      <c r="M19" s="8"/>
    </row>
  </sheetData>
  <mergeCells count="2">
    <mergeCell ref="A1:B1"/>
    <mergeCell ref="A2:M2"/>
  </mergeCells>
  <pageMargins left="0.708661417322835" right="0.708661417322835" top="0.748031496062992" bottom="0.748031496062992" header="0.31496062992126" footer="0.31496062992126"/>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qyd</dc:creator>
  <cp:lastModifiedBy>徐强</cp:lastModifiedBy>
  <dcterms:created xsi:type="dcterms:W3CDTF">2022-07-04T08:15:00Z</dcterms:created>
  <cp:lastPrinted>2022-07-08T01:25:00Z</cp:lastPrinted>
  <dcterms:modified xsi:type="dcterms:W3CDTF">2022-07-13T02:23:15Z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E66ACA25133243CCA38E9C49392EA8D7</vt:lpwstr>
  </property>
  <property fmtid="{D5CDD505-2E9C-101B-9397-08002B2CF9AE}" pid="3" name="KSOProductBuildVer">
    <vt:lpwstr>2052-11.1.0.11753</vt:lpwstr>
  </property>
</Properties>
</file>