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养殖环节" sheetId="4" r:id="rId1"/>
    <sheet name="1-9养殖测算" sheetId="2" r:id="rId2"/>
    <sheet name="10-12养殖测算" sheetId="3" r:id="rId3"/>
    <sheet name="Sheet1" sheetId="1" r:id="rId4"/>
  </sheets>
  <calcPr calcId="144525"/>
</workbook>
</file>

<file path=xl/sharedStrings.xml><?xml version="1.0" encoding="utf-8"?>
<sst xmlns="http://schemas.openxmlformats.org/spreadsheetml/2006/main" count="85" uniqueCount="54">
  <si>
    <t xml:space="preserve">2022年度南通市海门区养殖环节病死动物无害化处理农户财政补助汇总表                              </t>
  </si>
  <si>
    <t>序号</t>
  </si>
  <si>
    <t>区镇（街道）</t>
  </si>
  <si>
    <t>1-9月</t>
  </si>
  <si>
    <t>10-12日</t>
  </si>
  <si>
    <t>小计</t>
  </si>
  <si>
    <t>备注</t>
  </si>
  <si>
    <t>海门街道</t>
  </si>
  <si>
    <r>
      <rPr>
        <sz val="12"/>
        <rFont val="仿宋_GB2312"/>
        <charset val="134"/>
      </rPr>
      <t>海</t>
    </r>
    <r>
      <rPr>
        <sz val="12"/>
        <rFont val="宋体"/>
        <charset val="134"/>
      </rPr>
      <t>门</t>
    </r>
    <r>
      <rPr>
        <sz val="12"/>
        <rFont val="仿宋_GB2312"/>
        <charset val="134"/>
      </rPr>
      <t>港新</t>
    </r>
    <r>
      <rPr>
        <sz val="12"/>
        <rFont val="宋体"/>
        <charset val="134"/>
      </rPr>
      <t>区</t>
    </r>
  </si>
  <si>
    <r>
      <rPr>
        <sz val="12"/>
        <color indexed="8"/>
        <rFont val="仿宋_GB2312"/>
        <charset val="134"/>
      </rPr>
      <t>三</t>
    </r>
    <r>
      <rPr>
        <sz val="12"/>
        <color indexed="8"/>
        <rFont val="宋体"/>
        <charset val="134"/>
      </rPr>
      <t>星镇</t>
    </r>
  </si>
  <si>
    <t>临江新区</t>
  </si>
  <si>
    <t>常乐镇</t>
  </si>
  <si>
    <t>悦来镇</t>
  </si>
  <si>
    <t>三厂工业园区</t>
  </si>
  <si>
    <t>余东镇</t>
  </si>
  <si>
    <t>正余镇</t>
  </si>
  <si>
    <r>
      <rPr>
        <sz val="12"/>
        <color indexed="8"/>
        <rFont val="仿宋_GB2312"/>
        <charset val="134"/>
      </rPr>
      <t>四甲</t>
    </r>
    <r>
      <rPr>
        <sz val="12"/>
        <color indexed="8"/>
        <rFont val="宋体"/>
        <charset val="134"/>
      </rPr>
      <t>镇</t>
    </r>
  </si>
  <si>
    <t>海永镇</t>
  </si>
  <si>
    <t>合计</t>
  </si>
  <si>
    <t>2022年度南通市海门区养殖环节病死动物无害化处理农户财政补助汇总表                              （2022年1月1日——2022年9月30日)</t>
  </si>
  <si>
    <t>单位：只、元</t>
  </si>
  <si>
    <t>生猪(已经免疫且有免疫耳标）死亡数量</t>
  </si>
  <si>
    <t>补助标准（元）（40元/只）</t>
  </si>
  <si>
    <t>山羊（参加保险25公斤以下5公斤（含）以上）死亡数量</t>
  </si>
  <si>
    <t>补助标准（元）（30元/只）</t>
  </si>
  <si>
    <t>山羊（参加保险25公斤(含）以上）死亡数量</t>
  </si>
  <si>
    <t>补贴标准（元）（50元/只）</t>
  </si>
  <si>
    <t>家禽（参加保险）死亡数量(公斤）</t>
  </si>
  <si>
    <t>补助标准（1元/公斤）</t>
  </si>
  <si>
    <t>2022年度南通市海门区养殖环节病死动物无害化处理农户财政补助汇总表</t>
  </si>
  <si>
    <t>（2022年10月1日——2022年12月31日）</t>
  </si>
  <si>
    <t>猪</t>
  </si>
  <si>
    <t>羊</t>
  </si>
  <si>
    <t>禽</t>
  </si>
  <si>
    <t>牛</t>
  </si>
  <si>
    <t>已佩戴畜禽标识</t>
  </si>
  <si>
    <t>无畜禽标识</t>
  </si>
  <si>
    <t>重量≥6kg</t>
  </si>
  <si>
    <t>补助标准（40元/只）</t>
  </si>
  <si>
    <t>重量＜6kg</t>
  </si>
  <si>
    <t>补助标准（5元/只）</t>
  </si>
  <si>
    <t>重量≥0.5kg</t>
  </si>
  <si>
    <t>补助标准（2元/只）</t>
  </si>
  <si>
    <t>重量＜0.5kg</t>
  </si>
  <si>
    <t>补助标准（0.2元/只）</t>
  </si>
  <si>
    <t>体长≥50cm</t>
  </si>
  <si>
    <t>体长＜50cm</t>
  </si>
  <si>
    <t>补助标准（20元/只）</t>
  </si>
  <si>
    <t>数量</t>
  </si>
  <si>
    <t>重量＜200kg</t>
  </si>
  <si>
    <t>补助标准（400元/只）</t>
  </si>
  <si>
    <r>
      <rPr>
        <sz val="10"/>
        <rFont val="仿宋_GB2312"/>
        <charset val="134"/>
      </rPr>
      <t>海</t>
    </r>
    <r>
      <rPr>
        <sz val="10"/>
        <rFont val="宋体"/>
        <charset val="134"/>
      </rPr>
      <t>门</t>
    </r>
    <r>
      <rPr>
        <sz val="10"/>
        <rFont val="仿宋_GB2312"/>
        <charset val="134"/>
      </rPr>
      <t>港新</t>
    </r>
    <r>
      <rPr>
        <sz val="10"/>
        <rFont val="宋体"/>
        <charset val="134"/>
      </rPr>
      <t>区</t>
    </r>
  </si>
  <si>
    <r>
      <rPr>
        <sz val="10"/>
        <color indexed="8"/>
        <rFont val="仿宋_GB2312"/>
        <charset val="134"/>
      </rPr>
      <t>三</t>
    </r>
    <r>
      <rPr>
        <sz val="10"/>
        <color indexed="8"/>
        <rFont val="宋体"/>
        <charset val="134"/>
      </rPr>
      <t>星镇</t>
    </r>
  </si>
  <si>
    <r>
      <rPr>
        <sz val="10"/>
        <color indexed="8"/>
        <rFont val="仿宋_GB2312"/>
        <charset val="134"/>
      </rPr>
      <t>四甲</t>
    </r>
    <r>
      <rPr>
        <sz val="10"/>
        <color indexed="8"/>
        <rFont val="宋体"/>
        <charset val="134"/>
      </rPr>
      <t>镇</t>
    </r>
  </si>
</sst>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2">
    <font>
      <sz val="11"/>
      <color theme="1"/>
      <name val="宋体"/>
      <charset val="134"/>
      <scheme val="minor"/>
    </font>
    <font>
      <sz val="12"/>
      <color indexed="8"/>
      <name val="宋体"/>
      <charset val="134"/>
    </font>
    <font>
      <b/>
      <sz val="12"/>
      <color indexed="8"/>
      <name val="仿宋_GB2312"/>
      <charset val="134"/>
    </font>
    <font>
      <sz val="12"/>
      <color indexed="8"/>
      <name val="仿宋_GB2312"/>
      <charset val="134"/>
    </font>
    <font>
      <b/>
      <sz val="16"/>
      <color indexed="8"/>
      <name val="仿宋_GB2312"/>
      <charset val="134"/>
    </font>
    <font>
      <sz val="10"/>
      <color indexed="8"/>
      <name val="仿宋_GB2312"/>
      <charset val="134"/>
    </font>
    <font>
      <sz val="10"/>
      <name val="仿宋_GB2312"/>
      <charset val="134"/>
    </font>
    <font>
      <sz val="10"/>
      <name val="宋体"/>
      <charset val="134"/>
    </font>
    <font>
      <sz val="10"/>
      <color theme="1"/>
      <name val="宋体"/>
      <charset val="134"/>
      <scheme val="minor"/>
    </font>
    <font>
      <sz val="10"/>
      <name val="仿宋"/>
      <charset val="134"/>
    </font>
    <font>
      <sz val="12"/>
      <name val="仿宋_GB2312"/>
      <charset val="134"/>
    </font>
    <font>
      <sz val="12"/>
      <name val="宋体"/>
      <charset val="134"/>
    </font>
    <font>
      <b/>
      <sz val="11"/>
      <color rgb="FF3F3F3F"/>
      <name val="宋体"/>
      <charset val="0"/>
      <scheme val="minor"/>
    </font>
    <font>
      <sz val="11"/>
      <color rgb="FF9C0006"/>
      <name val="宋体"/>
      <charset val="0"/>
      <scheme val="minor"/>
    </font>
    <font>
      <sz val="11"/>
      <color theme="0"/>
      <name val="宋体"/>
      <charset val="0"/>
      <scheme val="minor"/>
    </font>
    <font>
      <sz val="11"/>
      <color theme="1"/>
      <name val="宋体"/>
      <charset val="0"/>
      <scheme val="minor"/>
    </font>
    <font>
      <sz val="11"/>
      <color rgb="FF006100"/>
      <name val="宋体"/>
      <charset val="0"/>
      <scheme val="minor"/>
    </font>
    <font>
      <sz val="11"/>
      <color rgb="FF3F3F76"/>
      <name val="宋体"/>
      <charset val="0"/>
      <scheme val="minor"/>
    </font>
    <font>
      <b/>
      <sz val="18"/>
      <color theme="3"/>
      <name val="宋体"/>
      <charset val="134"/>
      <scheme val="minor"/>
    </font>
    <font>
      <sz val="11"/>
      <color rgb="FFFF0000"/>
      <name val="宋体"/>
      <charset val="0"/>
      <scheme val="minor"/>
    </font>
    <font>
      <u/>
      <sz val="11"/>
      <color rgb="FF0000FF"/>
      <name val="宋体"/>
      <charset val="0"/>
      <scheme val="minor"/>
    </font>
    <font>
      <b/>
      <sz val="15"/>
      <color theme="3"/>
      <name val="宋体"/>
      <charset val="134"/>
      <scheme val="minor"/>
    </font>
    <font>
      <b/>
      <sz val="13"/>
      <color theme="3"/>
      <name val="宋体"/>
      <charset val="134"/>
      <scheme val="minor"/>
    </font>
    <font>
      <u/>
      <sz val="11"/>
      <color rgb="FF800080"/>
      <name val="宋体"/>
      <charset val="0"/>
      <scheme val="minor"/>
    </font>
    <font>
      <b/>
      <sz val="11"/>
      <color theme="1"/>
      <name val="宋体"/>
      <charset val="0"/>
      <scheme val="minor"/>
    </font>
    <font>
      <b/>
      <sz val="11"/>
      <color theme="3"/>
      <name val="宋体"/>
      <charset val="134"/>
      <scheme val="minor"/>
    </font>
    <font>
      <i/>
      <sz val="11"/>
      <color rgb="FF7F7F7F"/>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0"/>
      <color indexed="8"/>
      <name val="宋体"/>
      <charset val="134"/>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4"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8"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5" fillId="9" borderId="0" applyNumberFormat="0" applyBorder="0" applyAlignment="0" applyProtection="0">
      <alignment vertical="center"/>
    </xf>
    <xf numFmtId="0" fontId="17" fillId="11"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2" borderId="0" applyNumberFormat="0" applyBorder="0" applyAlignment="0" applyProtection="0">
      <alignment vertical="center"/>
    </xf>
    <xf numFmtId="0" fontId="13" fillId="3" borderId="0" applyNumberFormat="0" applyBorder="0" applyAlignment="0" applyProtection="0">
      <alignment vertical="center"/>
    </xf>
    <xf numFmtId="43" fontId="0" fillId="0" borderId="0" applyFont="0" applyFill="0" applyBorder="0" applyAlignment="0" applyProtection="0">
      <alignment vertical="center"/>
    </xf>
    <xf numFmtId="0" fontId="14" fillId="13"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5" borderId="12" applyNumberFormat="0" applyFont="0" applyAlignment="0" applyProtection="0">
      <alignment vertical="center"/>
    </xf>
    <xf numFmtId="0" fontId="14" fillId="14" borderId="0" applyNumberFormat="0" applyBorder="0" applyAlignment="0" applyProtection="0">
      <alignment vertical="center"/>
    </xf>
    <xf numFmtId="0" fontId="2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1" fillId="0" borderId="11" applyNumberFormat="0" applyFill="0" applyAlignment="0" applyProtection="0">
      <alignment vertical="center"/>
    </xf>
    <xf numFmtId="0" fontId="22" fillId="0" borderId="11" applyNumberFormat="0" applyFill="0" applyAlignment="0" applyProtection="0">
      <alignment vertical="center"/>
    </xf>
    <xf numFmtId="0" fontId="14" fillId="18" borderId="0" applyNumberFormat="0" applyBorder="0" applyAlignment="0" applyProtection="0">
      <alignment vertical="center"/>
    </xf>
    <xf numFmtId="0" fontId="25" fillId="0" borderId="14" applyNumberFormat="0" applyFill="0" applyAlignment="0" applyProtection="0">
      <alignment vertical="center"/>
    </xf>
    <xf numFmtId="0" fontId="14" fillId="8" borderId="0" applyNumberFormat="0" applyBorder="0" applyAlignment="0" applyProtection="0">
      <alignment vertical="center"/>
    </xf>
    <xf numFmtId="0" fontId="12" fillId="2" borderId="9" applyNumberFormat="0" applyAlignment="0" applyProtection="0">
      <alignment vertical="center"/>
    </xf>
    <xf numFmtId="0" fontId="28" fillId="2" borderId="10" applyNumberFormat="0" applyAlignment="0" applyProtection="0">
      <alignment vertical="center"/>
    </xf>
    <xf numFmtId="0" fontId="29" fillId="20" borderId="15" applyNumberFormat="0" applyAlignment="0" applyProtection="0">
      <alignment vertical="center"/>
    </xf>
    <xf numFmtId="0" fontId="15" fillId="23" borderId="0" applyNumberFormat="0" applyBorder="0" applyAlignment="0" applyProtection="0">
      <alignment vertical="center"/>
    </xf>
    <xf numFmtId="0" fontId="14" fillId="7" borderId="0" applyNumberFormat="0" applyBorder="0" applyAlignment="0" applyProtection="0">
      <alignment vertical="center"/>
    </xf>
    <xf numFmtId="0" fontId="30" fillId="0" borderId="16" applyNumberFormat="0" applyFill="0" applyAlignment="0" applyProtection="0">
      <alignment vertical="center"/>
    </xf>
    <xf numFmtId="0" fontId="24" fillId="0" borderId="13" applyNumberFormat="0" applyFill="0" applyAlignment="0" applyProtection="0">
      <alignment vertical="center"/>
    </xf>
    <xf numFmtId="0" fontId="16" fillId="10" borderId="0" applyNumberFormat="0" applyBorder="0" applyAlignment="0" applyProtection="0">
      <alignment vertical="center"/>
    </xf>
    <xf numFmtId="0" fontId="27" fillId="19" borderId="0" applyNumberFormat="0" applyBorder="0" applyAlignment="0" applyProtection="0">
      <alignment vertical="center"/>
    </xf>
    <xf numFmtId="0" fontId="15" fillId="5" borderId="0" applyNumberFormat="0" applyBorder="0" applyAlignment="0" applyProtection="0">
      <alignment vertical="center"/>
    </xf>
    <xf numFmtId="0" fontId="14" fillId="24" borderId="0" applyNumberFormat="0" applyBorder="0" applyAlignment="0" applyProtection="0">
      <alignment vertical="center"/>
    </xf>
    <xf numFmtId="0" fontId="15" fillId="6"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4" fillId="29" borderId="0" applyNumberFormat="0" applyBorder="0" applyAlignment="0" applyProtection="0">
      <alignment vertical="center"/>
    </xf>
    <xf numFmtId="0" fontId="14" fillId="22" borderId="0" applyNumberFormat="0" applyBorder="0" applyAlignment="0" applyProtection="0">
      <alignment vertical="center"/>
    </xf>
    <xf numFmtId="0" fontId="15" fillId="30" borderId="0" applyNumberFormat="0" applyBorder="0" applyAlignment="0" applyProtection="0">
      <alignment vertical="center"/>
    </xf>
    <xf numFmtId="0" fontId="15" fillId="28" borderId="0" applyNumberFormat="0" applyBorder="0" applyAlignment="0" applyProtection="0">
      <alignment vertical="center"/>
    </xf>
    <xf numFmtId="0" fontId="14" fillId="17" borderId="0" applyNumberFormat="0" applyBorder="0" applyAlignment="0" applyProtection="0">
      <alignment vertical="center"/>
    </xf>
    <xf numFmtId="0" fontId="15" fillId="21"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5" fillId="16" borderId="0" applyNumberFormat="0" applyBorder="0" applyAlignment="0" applyProtection="0">
      <alignment vertical="center"/>
    </xf>
    <xf numFmtId="0" fontId="14" fillId="4" borderId="0" applyNumberFormat="0" applyBorder="0" applyAlignment="0" applyProtection="0">
      <alignment vertical="center"/>
    </xf>
    <xf numFmtId="0" fontId="1" fillId="0" borderId="0"/>
  </cellStyleXfs>
  <cellXfs count="41">
    <xf numFmtId="0" fontId="0" fillId="0" borderId="0" xfId="0">
      <alignment vertical="center"/>
    </xf>
    <xf numFmtId="0" fontId="1" fillId="0" borderId="0" xfId="0" applyFont="1" applyFill="1" applyBorder="1" applyAlignment="1"/>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5" xfId="0" applyFont="1" applyFill="1" applyBorder="1" applyAlignment="1">
      <alignment horizontal="center" vertical="center"/>
    </xf>
    <xf numFmtId="0" fontId="6" fillId="0" borderId="5"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5" fillId="0" borderId="5" xfId="0"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0" fontId="6" fillId="0" borderId="1" xfId="49"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0" xfId="0" applyFont="1" applyFill="1" applyBorder="1" applyAlignment="1">
      <alignment horizontal="right" vertical="center" wrapText="1"/>
    </xf>
    <xf numFmtId="0" fontId="6"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5"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0" xfId="0" applyFont="1" applyFill="1" applyBorder="1" applyAlignment="1">
      <alignment horizontal="right" vertical="center" wrapText="1"/>
    </xf>
    <xf numFmtId="0" fontId="6" fillId="0" borderId="0" xfId="0" applyFont="1" applyFill="1" applyBorder="1" applyAlignment="1">
      <alignment vertical="center" wrapText="1"/>
    </xf>
    <xf numFmtId="0" fontId="4" fillId="0" borderId="0" xfId="0" applyFont="1" applyFill="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tabSelected="1" zoomScaleSheetLayoutView="60" workbookViewId="0">
      <selection activeCell="A1" sqref="A1:F1"/>
    </sheetView>
  </sheetViews>
  <sheetFormatPr defaultColWidth="9" defaultRowHeight="14.25" outlineLevelCol="5"/>
  <cols>
    <col min="1" max="1" width="14.25" style="3" customWidth="1"/>
    <col min="2" max="2" width="22.75" style="4" customWidth="1"/>
    <col min="3" max="3" width="23.25" style="4" customWidth="1"/>
    <col min="4" max="4" width="18" style="4" customWidth="1"/>
    <col min="5" max="5" width="24.25" style="3" customWidth="1"/>
    <col min="6" max="6" width="13" style="3" customWidth="1"/>
    <col min="7" max="16384" width="9" style="3"/>
  </cols>
  <sheetData>
    <row r="1" ht="57" customHeight="1" spans="1:6">
      <c r="A1" s="40" t="s">
        <v>0</v>
      </c>
      <c r="B1" s="40"/>
      <c r="C1" s="40"/>
      <c r="D1" s="40"/>
      <c r="E1" s="40"/>
      <c r="F1" s="40"/>
    </row>
    <row r="2" s="1" customFormat="1" ht="13" customHeight="1" spans="1:5">
      <c r="A2" s="32"/>
      <c r="B2" s="32"/>
      <c r="C2" s="32"/>
      <c r="D2" s="32"/>
      <c r="E2" s="38"/>
    </row>
    <row r="3" s="2" customFormat="1" ht="40" customHeight="1" spans="1:6">
      <c r="A3" s="7" t="s">
        <v>1</v>
      </c>
      <c r="B3" s="7" t="s">
        <v>2</v>
      </c>
      <c r="C3" s="33" t="s">
        <v>3</v>
      </c>
      <c r="D3" s="33" t="s">
        <v>4</v>
      </c>
      <c r="E3" s="33" t="s">
        <v>5</v>
      </c>
      <c r="F3" s="7" t="s">
        <v>6</v>
      </c>
    </row>
    <row r="4" ht="27.75" customHeight="1" spans="1:6">
      <c r="A4" s="34">
        <v>1</v>
      </c>
      <c r="B4" s="7" t="s">
        <v>7</v>
      </c>
      <c r="C4" s="34">
        <v>110650</v>
      </c>
      <c r="D4" s="7">
        <v>37056</v>
      </c>
      <c r="E4" s="7">
        <f>C4+D4</f>
        <v>147706</v>
      </c>
      <c r="F4" s="34"/>
    </row>
    <row r="5" ht="27.75" customHeight="1" spans="1:6">
      <c r="A5" s="34">
        <v>2</v>
      </c>
      <c r="B5" s="35" t="s">
        <v>8</v>
      </c>
      <c r="C5" s="34">
        <v>359051</v>
      </c>
      <c r="D5" s="7">
        <v>143521</v>
      </c>
      <c r="E5" s="7">
        <f t="shared" ref="E5:E14" si="0">C5+D5</f>
        <v>502572</v>
      </c>
      <c r="F5" s="34"/>
    </row>
    <row r="6" ht="27.75" customHeight="1" spans="1:6">
      <c r="A6" s="34">
        <v>3</v>
      </c>
      <c r="B6" s="7" t="s">
        <v>9</v>
      </c>
      <c r="C6" s="34">
        <v>137584</v>
      </c>
      <c r="D6" s="7">
        <v>42723</v>
      </c>
      <c r="E6" s="7">
        <f t="shared" si="0"/>
        <v>180307</v>
      </c>
      <c r="F6" s="34"/>
    </row>
    <row r="7" ht="27.75" customHeight="1" spans="1:6">
      <c r="A7" s="34">
        <v>4</v>
      </c>
      <c r="B7" s="7" t="s">
        <v>10</v>
      </c>
      <c r="C7" s="34">
        <v>187915</v>
      </c>
      <c r="D7" s="7">
        <v>43554</v>
      </c>
      <c r="E7" s="7">
        <f t="shared" si="0"/>
        <v>231469</v>
      </c>
      <c r="F7" s="34"/>
    </row>
    <row r="8" ht="27.75" customHeight="1" spans="1:6">
      <c r="A8" s="34">
        <v>5</v>
      </c>
      <c r="B8" s="7" t="s">
        <v>11</v>
      </c>
      <c r="C8" s="34">
        <v>91990</v>
      </c>
      <c r="D8" s="7">
        <v>71055</v>
      </c>
      <c r="E8" s="7">
        <f t="shared" si="0"/>
        <v>163045</v>
      </c>
      <c r="F8" s="34"/>
    </row>
    <row r="9" ht="27.75" customHeight="1" spans="1:6">
      <c r="A9" s="34">
        <v>6</v>
      </c>
      <c r="B9" s="7" t="s">
        <v>12</v>
      </c>
      <c r="C9" s="34">
        <v>261462</v>
      </c>
      <c r="D9" s="7">
        <v>123200</v>
      </c>
      <c r="E9" s="7">
        <f t="shared" si="0"/>
        <v>384662</v>
      </c>
      <c r="F9" s="34"/>
    </row>
    <row r="10" ht="27.75" customHeight="1" spans="1:6">
      <c r="A10" s="34">
        <v>7</v>
      </c>
      <c r="B10" s="7" t="s">
        <v>13</v>
      </c>
      <c r="C10" s="34">
        <v>43398</v>
      </c>
      <c r="D10" s="7">
        <v>12953</v>
      </c>
      <c r="E10" s="7">
        <f t="shared" si="0"/>
        <v>56351</v>
      </c>
      <c r="F10" s="34"/>
    </row>
    <row r="11" ht="27.75" customHeight="1" spans="1:6">
      <c r="A11" s="34">
        <v>8</v>
      </c>
      <c r="B11" s="7" t="s">
        <v>14</v>
      </c>
      <c r="C11" s="34">
        <v>81360</v>
      </c>
      <c r="D11" s="7">
        <v>34636</v>
      </c>
      <c r="E11" s="7">
        <f t="shared" si="0"/>
        <v>115996</v>
      </c>
      <c r="F11" s="34"/>
    </row>
    <row r="12" ht="27.75" customHeight="1" spans="1:6">
      <c r="A12" s="34">
        <v>9</v>
      </c>
      <c r="B12" s="7" t="s">
        <v>15</v>
      </c>
      <c r="C12" s="34">
        <v>73470</v>
      </c>
      <c r="D12" s="7">
        <v>22755</v>
      </c>
      <c r="E12" s="7">
        <f t="shared" si="0"/>
        <v>96225</v>
      </c>
      <c r="F12" s="34"/>
    </row>
    <row r="13" ht="27.75" customHeight="1" spans="1:6">
      <c r="A13" s="34">
        <v>10</v>
      </c>
      <c r="B13" s="7" t="s">
        <v>16</v>
      </c>
      <c r="C13" s="34">
        <v>78196</v>
      </c>
      <c r="D13" s="7">
        <v>27110</v>
      </c>
      <c r="E13" s="7">
        <f t="shared" si="0"/>
        <v>105306</v>
      </c>
      <c r="F13" s="34"/>
    </row>
    <row r="14" ht="27.75" customHeight="1" spans="1:6">
      <c r="A14" s="36">
        <v>11</v>
      </c>
      <c r="B14" s="37" t="s">
        <v>17</v>
      </c>
      <c r="C14" s="34"/>
      <c r="D14" s="7">
        <v>2640</v>
      </c>
      <c r="E14" s="7">
        <f t="shared" si="0"/>
        <v>2640</v>
      </c>
      <c r="F14" s="34"/>
    </row>
    <row r="15" ht="27.75" customHeight="1" spans="1:6">
      <c r="A15" s="8" t="s">
        <v>18</v>
      </c>
      <c r="B15" s="10"/>
      <c r="C15" s="34">
        <f>SUM(C4:C14)</f>
        <v>1425076</v>
      </c>
      <c r="D15" s="7">
        <f>SUM(D4:D14)</f>
        <v>561203</v>
      </c>
      <c r="E15" s="7">
        <f>SUM(E4:E14)</f>
        <v>1986279</v>
      </c>
      <c r="F15" s="34"/>
    </row>
  </sheetData>
  <mergeCells count="2">
    <mergeCell ref="A1:F1"/>
    <mergeCell ref="A15:B15"/>
  </mergeCells>
  <printOptions horizontalCentered="1" verticalCentered="1"/>
  <pageMargins left="0.747916666666667" right="0.747916666666667" top="0.590277777777778" bottom="0.590277777777778" header="0.511805555555556" footer="0.511805555555556"/>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zoomScaleSheetLayoutView="60" workbookViewId="0">
      <selection activeCell="M4" sqref="M4"/>
    </sheetView>
  </sheetViews>
  <sheetFormatPr defaultColWidth="9" defaultRowHeight="14.25"/>
  <cols>
    <col min="1" max="1" width="6.125" style="3" customWidth="1"/>
    <col min="2" max="2" width="13.875" style="4" customWidth="1"/>
    <col min="3" max="10" width="10.625" style="4" customWidth="1"/>
    <col min="11" max="11" width="10.625" style="3" customWidth="1"/>
    <col min="12" max="16384" width="9" style="3"/>
  </cols>
  <sheetData>
    <row r="1" ht="48" customHeight="1" spans="1:11">
      <c r="A1" s="6" t="s">
        <v>19</v>
      </c>
      <c r="B1" s="6"/>
      <c r="C1" s="6"/>
      <c r="D1" s="6"/>
      <c r="E1" s="6"/>
      <c r="F1" s="6"/>
      <c r="G1" s="6"/>
      <c r="H1" s="6"/>
      <c r="I1" s="6"/>
      <c r="J1" s="6"/>
      <c r="K1" s="6"/>
    </row>
    <row r="2" s="1" customFormat="1" ht="23" customHeight="1" spans="1:13">
      <c r="A2" s="32"/>
      <c r="B2" s="32"/>
      <c r="C2" s="32"/>
      <c r="D2" s="32"/>
      <c r="E2" s="32"/>
      <c r="F2" s="32"/>
      <c r="G2" s="32"/>
      <c r="H2" s="32"/>
      <c r="I2" s="38" t="s">
        <v>20</v>
      </c>
      <c r="J2" s="38"/>
      <c r="K2" s="38"/>
      <c r="L2" s="39"/>
      <c r="M2" s="39"/>
    </row>
    <row r="3" s="2" customFormat="1" ht="90.75" customHeight="1" spans="1:11">
      <c r="A3" s="7" t="s">
        <v>1</v>
      </c>
      <c r="B3" s="7" t="s">
        <v>2</v>
      </c>
      <c r="C3" s="33" t="s">
        <v>21</v>
      </c>
      <c r="D3" s="33" t="s">
        <v>22</v>
      </c>
      <c r="E3" s="33" t="s">
        <v>23</v>
      </c>
      <c r="F3" s="33" t="s">
        <v>24</v>
      </c>
      <c r="G3" s="33" t="s">
        <v>25</v>
      </c>
      <c r="H3" s="33" t="s">
        <v>26</v>
      </c>
      <c r="I3" s="33" t="s">
        <v>27</v>
      </c>
      <c r="J3" s="33" t="s">
        <v>28</v>
      </c>
      <c r="K3" s="33" t="s">
        <v>5</v>
      </c>
    </row>
    <row r="4" ht="27.75" customHeight="1" spans="1:11">
      <c r="A4" s="34">
        <v>1</v>
      </c>
      <c r="B4" s="7" t="s">
        <v>7</v>
      </c>
      <c r="C4" s="34">
        <v>401</v>
      </c>
      <c r="D4" s="7">
        <f t="shared" ref="D4:D13" si="0">C4*40</f>
        <v>16040</v>
      </c>
      <c r="E4" s="34">
        <v>1539</v>
      </c>
      <c r="F4" s="7">
        <f t="shared" ref="F4:F13" si="1">E4*30</f>
        <v>46170</v>
      </c>
      <c r="G4" s="7">
        <v>713</v>
      </c>
      <c r="H4" s="7">
        <f t="shared" ref="H4:H13" si="2">G4*50</f>
        <v>35650</v>
      </c>
      <c r="I4" s="7">
        <v>12790</v>
      </c>
      <c r="J4" s="7">
        <f t="shared" ref="J4:J13" si="3">I4*1</f>
        <v>12790</v>
      </c>
      <c r="K4" s="7">
        <f t="shared" ref="K4:K13" si="4">D4+F4+H4+J4</f>
        <v>110650</v>
      </c>
    </row>
    <row r="5" ht="27.75" customHeight="1" spans="1:11">
      <c r="A5" s="34">
        <v>2</v>
      </c>
      <c r="B5" s="35" t="s">
        <v>8</v>
      </c>
      <c r="C5" s="34">
        <v>4812</v>
      </c>
      <c r="D5" s="7">
        <f t="shared" si="0"/>
        <v>192480</v>
      </c>
      <c r="E5" s="34">
        <v>2346</v>
      </c>
      <c r="F5" s="7">
        <f t="shared" si="1"/>
        <v>70380</v>
      </c>
      <c r="G5" s="7">
        <v>1458</v>
      </c>
      <c r="H5" s="7">
        <f t="shared" si="2"/>
        <v>72900</v>
      </c>
      <c r="I5" s="7">
        <v>23291</v>
      </c>
      <c r="J5" s="7">
        <f t="shared" si="3"/>
        <v>23291</v>
      </c>
      <c r="K5" s="7">
        <f t="shared" si="4"/>
        <v>359051</v>
      </c>
    </row>
    <row r="6" ht="27.75" customHeight="1" spans="1:11">
      <c r="A6" s="34">
        <v>3</v>
      </c>
      <c r="B6" s="7" t="s">
        <v>9</v>
      </c>
      <c r="C6" s="34">
        <v>1831</v>
      </c>
      <c r="D6" s="7">
        <f t="shared" si="0"/>
        <v>73240</v>
      </c>
      <c r="E6" s="34">
        <v>408</v>
      </c>
      <c r="F6" s="7">
        <f t="shared" si="1"/>
        <v>12240</v>
      </c>
      <c r="G6" s="7">
        <v>361</v>
      </c>
      <c r="H6" s="7">
        <f t="shared" si="2"/>
        <v>18050</v>
      </c>
      <c r="I6" s="7">
        <v>34054</v>
      </c>
      <c r="J6" s="7">
        <f t="shared" si="3"/>
        <v>34054</v>
      </c>
      <c r="K6" s="7">
        <f t="shared" si="4"/>
        <v>137584</v>
      </c>
    </row>
    <row r="7" ht="27.75" customHeight="1" spans="1:11">
      <c r="A7" s="34">
        <v>4</v>
      </c>
      <c r="B7" s="7" t="s">
        <v>10</v>
      </c>
      <c r="C7" s="34">
        <v>1422</v>
      </c>
      <c r="D7" s="7">
        <f t="shared" si="0"/>
        <v>56880</v>
      </c>
      <c r="E7" s="34">
        <v>1475</v>
      </c>
      <c r="F7" s="7">
        <f t="shared" si="1"/>
        <v>44250</v>
      </c>
      <c r="G7" s="7">
        <v>851</v>
      </c>
      <c r="H7" s="7">
        <f t="shared" si="2"/>
        <v>42550</v>
      </c>
      <c r="I7" s="7">
        <v>44235</v>
      </c>
      <c r="J7" s="7">
        <f t="shared" si="3"/>
        <v>44235</v>
      </c>
      <c r="K7" s="7">
        <f t="shared" si="4"/>
        <v>187915</v>
      </c>
    </row>
    <row r="8" ht="27.75" customHeight="1" spans="1:11">
      <c r="A8" s="34">
        <v>5</v>
      </c>
      <c r="B8" s="7" t="s">
        <v>11</v>
      </c>
      <c r="C8" s="34">
        <v>1158</v>
      </c>
      <c r="D8" s="7">
        <f t="shared" si="0"/>
        <v>46320</v>
      </c>
      <c r="E8" s="34">
        <v>789</v>
      </c>
      <c r="F8" s="7">
        <f t="shared" si="1"/>
        <v>23670</v>
      </c>
      <c r="G8" s="7">
        <v>440</v>
      </c>
      <c r="H8" s="7">
        <f t="shared" si="2"/>
        <v>22000</v>
      </c>
      <c r="I8" s="7"/>
      <c r="J8" s="7"/>
      <c r="K8" s="7">
        <f t="shared" si="4"/>
        <v>91990</v>
      </c>
    </row>
    <row r="9" ht="27.75" customHeight="1" spans="1:11">
      <c r="A9" s="34">
        <v>6</v>
      </c>
      <c r="B9" s="7" t="s">
        <v>12</v>
      </c>
      <c r="C9" s="34">
        <v>1026</v>
      </c>
      <c r="D9" s="7">
        <f t="shared" si="0"/>
        <v>41040</v>
      </c>
      <c r="E9" s="34">
        <v>3772</v>
      </c>
      <c r="F9" s="7">
        <f t="shared" si="1"/>
        <v>113160</v>
      </c>
      <c r="G9" s="7">
        <v>1929</v>
      </c>
      <c r="H9" s="7">
        <f t="shared" si="2"/>
        <v>96450</v>
      </c>
      <c r="I9" s="7">
        <v>10812</v>
      </c>
      <c r="J9" s="7">
        <f t="shared" si="3"/>
        <v>10812</v>
      </c>
      <c r="K9" s="7">
        <f t="shared" si="4"/>
        <v>261462</v>
      </c>
    </row>
    <row r="10" ht="27.75" customHeight="1" spans="1:11">
      <c r="A10" s="34">
        <v>7</v>
      </c>
      <c r="B10" s="7" t="s">
        <v>13</v>
      </c>
      <c r="C10" s="34">
        <v>161</v>
      </c>
      <c r="D10" s="7">
        <f t="shared" si="0"/>
        <v>6440</v>
      </c>
      <c r="E10" s="34">
        <v>135</v>
      </c>
      <c r="F10" s="7">
        <f t="shared" si="1"/>
        <v>4050</v>
      </c>
      <c r="G10" s="7">
        <v>214</v>
      </c>
      <c r="H10" s="7">
        <f t="shared" si="2"/>
        <v>10700</v>
      </c>
      <c r="I10" s="7">
        <v>22208</v>
      </c>
      <c r="J10" s="7">
        <f t="shared" si="3"/>
        <v>22208</v>
      </c>
      <c r="K10" s="7">
        <f t="shared" si="4"/>
        <v>43398</v>
      </c>
    </row>
    <row r="11" ht="27.75" customHeight="1" spans="1:11">
      <c r="A11" s="34">
        <v>8</v>
      </c>
      <c r="B11" s="7" t="s">
        <v>14</v>
      </c>
      <c r="C11" s="34">
        <v>680</v>
      </c>
      <c r="D11" s="7">
        <f t="shared" si="0"/>
        <v>27200</v>
      </c>
      <c r="E11" s="34">
        <v>772</v>
      </c>
      <c r="F11" s="7">
        <f t="shared" si="1"/>
        <v>23160</v>
      </c>
      <c r="G11" s="7">
        <v>620</v>
      </c>
      <c r="H11" s="7">
        <f t="shared" si="2"/>
        <v>31000</v>
      </c>
      <c r="I11" s="7"/>
      <c r="J11" s="7"/>
      <c r="K11" s="7">
        <f t="shared" si="4"/>
        <v>81360</v>
      </c>
    </row>
    <row r="12" ht="27.75" customHeight="1" spans="1:11">
      <c r="A12" s="34">
        <v>9</v>
      </c>
      <c r="B12" s="7" t="s">
        <v>15</v>
      </c>
      <c r="C12" s="34">
        <v>805</v>
      </c>
      <c r="D12" s="7">
        <f t="shared" si="0"/>
        <v>32200</v>
      </c>
      <c r="E12" s="34">
        <v>564</v>
      </c>
      <c r="F12" s="7">
        <f t="shared" si="1"/>
        <v>16920</v>
      </c>
      <c r="G12" s="7">
        <v>487</v>
      </c>
      <c r="H12" s="7">
        <f t="shared" si="2"/>
        <v>24350</v>
      </c>
      <c r="I12" s="7"/>
      <c r="J12" s="7"/>
      <c r="K12" s="7">
        <f t="shared" si="4"/>
        <v>73470</v>
      </c>
    </row>
    <row r="13" ht="27.75" customHeight="1" spans="1:11">
      <c r="A13" s="34">
        <v>10</v>
      </c>
      <c r="B13" s="7" t="s">
        <v>16</v>
      </c>
      <c r="C13" s="34">
        <v>598</v>
      </c>
      <c r="D13" s="7">
        <f t="shared" si="0"/>
        <v>23920</v>
      </c>
      <c r="E13" s="34">
        <v>584</v>
      </c>
      <c r="F13" s="7">
        <f t="shared" si="1"/>
        <v>17520</v>
      </c>
      <c r="G13" s="7">
        <v>652</v>
      </c>
      <c r="H13" s="7">
        <f t="shared" si="2"/>
        <v>32600</v>
      </c>
      <c r="I13" s="7">
        <v>4156</v>
      </c>
      <c r="J13" s="7">
        <f t="shared" si="3"/>
        <v>4156</v>
      </c>
      <c r="K13" s="7">
        <f t="shared" si="4"/>
        <v>78196</v>
      </c>
    </row>
    <row r="14" ht="27.75" customHeight="1" spans="1:11">
      <c r="A14" s="36">
        <v>11</v>
      </c>
      <c r="B14" s="37" t="s">
        <v>17</v>
      </c>
      <c r="C14" s="34"/>
      <c r="D14" s="7"/>
      <c r="E14" s="34"/>
      <c r="F14" s="7"/>
      <c r="G14" s="7"/>
      <c r="H14" s="7"/>
      <c r="I14" s="7"/>
      <c r="J14" s="7"/>
      <c r="K14" s="7"/>
    </row>
    <row r="15" ht="27.75" customHeight="1" spans="1:11">
      <c r="A15" s="8" t="s">
        <v>18</v>
      </c>
      <c r="B15" s="10"/>
      <c r="C15" s="34">
        <f t="shared" ref="C15:G15" si="5">SUM(C4:C14)</f>
        <v>12894</v>
      </c>
      <c r="D15" s="7">
        <f>C15*40</f>
        <v>515760</v>
      </c>
      <c r="E15" s="34">
        <f t="shared" si="5"/>
        <v>12384</v>
      </c>
      <c r="F15" s="7">
        <f>E15*30</f>
        <v>371520</v>
      </c>
      <c r="G15" s="34">
        <f t="shared" si="5"/>
        <v>7725</v>
      </c>
      <c r="H15" s="7">
        <f>G15*50</f>
        <v>386250</v>
      </c>
      <c r="I15" s="34">
        <f>SUM(I4:I14)</f>
        <v>151546</v>
      </c>
      <c r="J15" s="7">
        <f>I15*1</f>
        <v>151546</v>
      </c>
      <c r="K15" s="7">
        <f>D15+F15+H15+J15</f>
        <v>1425076</v>
      </c>
    </row>
  </sheetData>
  <mergeCells count="3">
    <mergeCell ref="A1:K1"/>
    <mergeCell ref="I2:K2"/>
    <mergeCell ref="A15:B15"/>
  </mergeCells>
  <printOptions horizontalCentered="1" verticalCentered="1"/>
  <pageMargins left="0.748031496062992" right="0.748031496062992" top="0.590551181102362" bottom="0.590551181102362" header="0.511811023622047" footer="0.511811023622047"/>
  <pageSetup paperSize="9"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8"/>
  <sheetViews>
    <sheetView zoomScaleSheetLayoutView="60" topLeftCell="A5" workbookViewId="0">
      <selection activeCell="K13" sqref="K13"/>
    </sheetView>
  </sheetViews>
  <sheetFormatPr defaultColWidth="9" defaultRowHeight="14.25"/>
  <cols>
    <col min="1" max="1" width="4.75" style="3" customWidth="1"/>
    <col min="2" max="2" width="8" style="4" customWidth="1"/>
    <col min="3" max="19" width="6.625" style="3" customWidth="1"/>
    <col min="20" max="16384" width="9" style="3"/>
  </cols>
  <sheetData>
    <row r="1" ht="31" customHeight="1" spans="1:19">
      <c r="A1" s="5" t="s">
        <v>29</v>
      </c>
      <c r="B1" s="5"/>
      <c r="C1" s="5"/>
      <c r="D1" s="5"/>
      <c r="E1" s="5"/>
      <c r="F1" s="5"/>
      <c r="G1" s="5"/>
      <c r="H1" s="5"/>
      <c r="I1" s="5"/>
      <c r="J1" s="5"/>
      <c r="K1" s="5"/>
      <c r="L1" s="5"/>
      <c r="M1" s="5"/>
      <c r="N1" s="5"/>
      <c r="O1" s="5"/>
      <c r="P1" s="5"/>
      <c r="Q1" s="5"/>
      <c r="R1" s="5"/>
      <c r="S1" s="5"/>
    </row>
    <row r="2" s="1" customFormat="1" ht="21" customHeight="1" spans="1:19">
      <c r="A2" s="6" t="s">
        <v>30</v>
      </c>
      <c r="B2" s="6"/>
      <c r="C2" s="6"/>
      <c r="D2" s="6"/>
      <c r="E2" s="6"/>
      <c r="F2" s="6"/>
      <c r="G2" s="6"/>
      <c r="H2" s="6"/>
      <c r="I2" s="6"/>
      <c r="J2" s="6"/>
      <c r="K2" s="6"/>
      <c r="L2" s="6"/>
      <c r="M2" s="6"/>
      <c r="N2" s="6"/>
      <c r="O2" s="6"/>
      <c r="P2" s="6"/>
      <c r="Q2" s="6"/>
      <c r="R2" s="6"/>
      <c r="S2" s="6"/>
    </row>
    <row r="3" s="1" customFormat="1" ht="18" customHeight="1" spans="1:19">
      <c r="A3" s="6"/>
      <c r="B3" s="6"/>
      <c r="C3" s="6"/>
      <c r="D3" s="6"/>
      <c r="E3" s="6"/>
      <c r="F3" s="6"/>
      <c r="G3" s="6"/>
      <c r="H3" s="6"/>
      <c r="I3" s="6"/>
      <c r="J3" s="6"/>
      <c r="K3" s="6"/>
      <c r="L3" s="6"/>
      <c r="M3" s="6"/>
      <c r="N3" s="6"/>
      <c r="O3" s="6"/>
      <c r="P3" s="6"/>
      <c r="Q3" s="29" t="s">
        <v>20</v>
      </c>
      <c r="R3" s="29"/>
      <c r="S3" s="29"/>
    </row>
    <row r="4" s="1" customFormat="1" ht="18" customHeight="1" spans="1:19">
      <c r="A4" s="7" t="s">
        <v>1</v>
      </c>
      <c r="B4" s="7" t="s">
        <v>2</v>
      </c>
      <c r="C4" s="8" t="s">
        <v>31</v>
      </c>
      <c r="D4" s="9"/>
      <c r="E4" s="9"/>
      <c r="F4" s="9"/>
      <c r="G4" s="9"/>
      <c r="H4" s="10"/>
      <c r="I4" s="13" t="s">
        <v>32</v>
      </c>
      <c r="J4" s="13"/>
      <c r="K4" s="13"/>
      <c r="L4" s="13"/>
      <c r="M4" s="21" t="s">
        <v>33</v>
      </c>
      <c r="N4" s="21"/>
      <c r="O4" s="21"/>
      <c r="P4" s="21"/>
      <c r="Q4" s="13" t="s">
        <v>34</v>
      </c>
      <c r="R4" s="13"/>
      <c r="S4" s="21" t="s">
        <v>5</v>
      </c>
    </row>
    <row r="5" s="1" customFormat="1" ht="21" customHeight="1" spans="1:19">
      <c r="A5" s="7"/>
      <c r="B5" s="7"/>
      <c r="C5" s="8" t="s">
        <v>35</v>
      </c>
      <c r="D5" s="9"/>
      <c r="E5" s="9"/>
      <c r="F5" s="10"/>
      <c r="G5" s="11" t="s">
        <v>36</v>
      </c>
      <c r="H5" s="12"/>
      <c r="I5" s="22" t="s">
        <v>37</v>
      </c>
      <c r="J5" s="23" t="s">
        <v>38</v>
      </c>
      <c r="K5" s="22" t="s">
        <v>39</v>
      </c>
      <c r="L5" s="23" t="s">
        <v>40</v>
      </c>
      <c r="M5" s="23" t="s">
        <v>41</v>
      </c>
      <c r="N5" s="23" t="s">
        <v>42</v>
      </c>
      <c r="O5" s="23" t="s">
        <v>43</v>
      </c>
      <c r="P5" s="23" t="s">
        <v>44</v>
      </c>
      <c r="Q5" s="11" t="s">
        <v>35</v>
      </c>
      <c r="R5" s="12"/>
      <c r="S5" s="21"/>
    </row>
    <row r="6" s="2" customFormat="1" ht="62" customHeight="1" spans="1:19">
      <c r="A6" s="7"/>
      <c r="B6" s="7"/>
      <c r="C6" s="13" t="s">
        <v>45</v>
      </c>
      <c r="D6" s="14" t="s">
        <v>38</v>
      </c>
      <c r="E6" s="13" t="s">
        <v>46</v>
      </c>
      <c r="F6" s="14" t="s">
        <v>47</v>
      </c>
      <c r="G6" s="13" t="s">
        <v>48</v>
      </c>
      <c r="H6" s="14" t="s">
        <v>40</v>
      </c>
      <c r="I6" s="24"/>
      <c r="J6" s="25"/>
      <c r="K6" s="24"/>
      <c r="L6" s="25"/>
      <c r="M6" s="25"/>
      <c r="N6" s="25"/>
      <c r="O6" s="25"/>
      <c r="P6" s="25"/>
      <c r="Q6" s="13" t="s">
        <v>49</v>
      </c>
      <c r="R6" s="14" t="s">
        <v>50</v>
      </c>
      <c r="S6" s="21"/>
    </row>
    <row r="7" ht="27.75" customHeight="1" spans="1:19">
      <c r="A7" s="15">
        <v>1</v>
      </c>
      <c r="B7" s="13" t="s">
        <v>7</v>
      </c>
      <c r="C7" s="15">
        <v>1</v>
      </c>
      <c r="D7" s="15">
        <f t="shared" ref="D7:D18" si="0">C7*40</f>
        <v>40</v>
      </c>
      <c r="E7" s="15"/>
      <c r="F7" s="15"/>
      <c r="G7" s="16">
        <v>2</v>
      </c>
      <c r="H7" s="15">
        <f t="shared" ref="H7:H18" si="1">G7*5</f>
        <v>10</v>
      </c>
      <c r="I7" s="26">
        <v>732</v>
      </c>
      <c r="J7" s="21">
        <f t="shared" ref="J7:J17" si="2">I7*40</f>
        <v>29280</v>
      </c>
      <c r="K7" s="21">
        <v>182</v>
      </c>
      <c r="L7" s="21">
        <f t="shared" ref="L7:L18" si="3">K7*5</f>
        <v>910</v>
      </c>
      <c r="M7" s="17">
        <v>8</v>
      </c>
      <c r="N7" s="21">
        <f t="shared" ref="N7:N18" si="4">M7*2</f>
        <v>16</v>
      </c>
      <c r="O7" s="21"/>
      <c r="P7" s="21"/>
      <c r="Q7" s="15">
        <v>17</v>
      </c>
      <c r="R7" s="15">
        <f>Q7*400</f>
        <v>6800</v>
      </c>
      <c r="S7" s="30">
        <f t="shared" ref="S7:S17" si="5">D7+F7+H7+R7+J7+L7+N7+P7</f>
        <v>37056</v>
      </c>
    </row>
    <row r="8" ht="27.75" customHeight="1" spans="1:19">
      <c r="A8" s="15">
        <v>2</v>
      </c>
      <c r="B8" s="17" t="s">
        <v>51</v>
      </c>
      <c r="C8" s="15">
        <v>1479</v>
      </c>
      <c r="D8" s="15">
        <f t="shared" si="0"/>
        <v>59160</v>
      </c>
      <c r="E8" s="15">
        <v>205</v>
      </c>
      <c r="F8" s="15">
        <f t="shared" ref="F7:F18" si="6">E8*20</f>
        <v>4100</v>
      </c>
      <c r="G8" s="16">
        <v>291</v>
      </c>
      <c r="H8" s="15">
        <f t="shared" si="1"/>
        <v>1455</v>
      </c>
      <c r="I8" s="27">
        <v>1605</v>
      </c>
      <c r="J8" s="21">
        <f t="shared" si="2"/>
        <v>64200</v>
      </c>
      <c r="K8" s="21">
        <v>186</v>
      </c>
      <c r="L8" s="21">
        <f t="shared" si="3"/>
        <v>930</v>
      </c>
      <c r="M8" s="17">
        <v>6838</v>
      </c>
      <c r="N8" s="21">
        <f t="shared" si="4"/>
        <v>13676</v>
      </c>
      <c r="O8" s="21"/>
      <c r="P8" s="21"/>
      <c r="Q8" s="15"/>
      <c r="R8" s="15"/>
      <c r="S8" s="30">
        <f t="shared" si="5"/>
        <v>143521</v>
      </c>
    </row>
    <row r="9" ht="27.75" customHeight="1" spans="1:19">
      <c r="A9" s="15">
        <v>3</v>
      </c>
      <c r="B9" s="13" t="s">
        <v>52</v>
      </c>
      <c r="C9" s="15">
        <v>319</v>
      </c>
      <c r="D9" s="15">
        <f t="shared" si="0"/>
        <v>12760</v>
      </c>
      <c r="E9" s="15">
        <v>94</v>
      </c>
      <c r="F9" s="15">
        <f t="shared" si="6"/>
        <v>1880</v>
      </c>
      <c r="G9" s="16">
        <v>15</v>
      </c>
      <c r="H9" s="15">
        <f t="shared" si="1"/>
        <v>75</v>
      </c>
      <c r="I9" s="13">
        <v>287</v>
      </c>
      <c r="J9" s="21">
        <f t="shared" si="2"/>
        <v>11480</v>
      </c>
      <c r="K9" s="21">
        <v>0</v>
      </c>
      <c r="L9" s="21">
        <f t="shared" si="3"/>
        <v>0</v>
      </c>
      <c r="M9" s="17">
        <v>8264</v>
      </c>
      <c r="N9" s="21">
        <f t="shared" si="4"/>
        <v>16528</v>
      </c>
      <c r="O9" s="21"/>
      <c r="P9" s="21"/>
      <c r="Q9" s="15"/>
      <c r="R9" s="15"/>
      <c r="S9" s="30">
        <f t="shared" si="5"/>
        <v>42723</v>
      </c>
    </row>
    <row r="10" ht="27.75" customHeight="1" spans="1:19">
      <c r="A10" s="15">
        <v>4</v>
      </c>
      <c r="B10" s="13" t="s">
        <v>10</v>
      </c>
      <c r="C10" s="15">
        <v>139</v>
      </c>
      <c r="D10" s="15">
        <f t="shared" si="0"/>
        <v>5560</v>
      </c>
      <c r="E10" s="15">
        <v>30</v>
      </c>
      <c r="F10" s="15">
        <f t="shared" si="6"/>
        <v>600</v>
      </c>
      <c r="G10" s="16">
        <v>8</v>
      </c>
      <c r="H10" s="15">
        <f t="shared" si="1"/>
        <v>40</v>
      </c>
      <c r="I10" s="26">
        <v>762</v>
      </c>
      <c r="J10" s="21">
        <f t="shared" si="2"/>
        <v>30480</v>
      </c>
      <c r="K10" s="21">
        <v>170</v>
      </c>
      <c r="L10" s="21">
        <f t="shared" si="3"/>
        <v>850</v>
      </c>
      <c r="M10" s="17">
        <v>3012</v>
      </c>
      <c r="N10" s="21">
        <f t="shared" si="4"/>
        <v>6024</v>
      </c>
      <c r="O10" s="21"/>
      <c r="P10" s="21"/>
      <c r="Q10" s="15"/>
      <c r="R10" s="15"/>
      <c r="S10" s="30">
        <f t="shared" si="5"/>
        <v>43554</v>
      </c>
    </row>
    <row r="11" ht="27.75" customHeight="1" spans="1:19">
      <c r="A11" s="15">
        <v>5</v>
      </c>
      <c r="B11" s="13" t="s">
        <v>11</v>
      </c>
      <c r="C11" s="15">
        <v>456</v>
      </c>
      <c r="D11" s="15">
        <f t="shared" si="0"/>
        <v>18240</v>
      </c>
      <c r="E11" s="15">
        <v>206</v>
      </c>
      <c r="F11" s="15">
        <f t="shared" si="6"/>
        <v>4120</v>
      </c>
      <c r="G11" s="16">
        <v>55</v>
      </c>
      <c r="H11" s="15">
        <f t="shared" si="1"/>
        <v>275</v>
      </c>
      <c r="I11" s="26">
        <v>463</v>
      </c>
      <c r="J11" s="21">
        <f t="shared" si="2"/>
        <v>18520</v>
      </c>
      <c r="K11" s="21">
        <v>788</v>
      </c>
      <c r="L11" s="21">
        <f t="shared" si="3"/>
        <v>3940</v>
      </c>
      <c r="M11" s="17">
        <v>12980</v>
      </c>
      <c r="N11" s="21">
        <f t="shared" si="4"/>
        <v>25960</v>
      </c>
      <c r="O11" s="21"/>
      <c r="P11" s="21"/>
      <c r="Q11" s="15"/>
      <c r="R11" s="15"/>
      <c r="S11" s="30">
        <f t="shared" si="5"/>
        <v>71055</v>
      </c>
    </row>
    <row r="12" ht="27.75" customHeight="1" spans="1:19">
      <c r="A12" s="15">
        <v>6</v>
      </c>
      <c r="B12" s="13" t="s">
        <v>12</v>
      </c>
      <c r="C12" s="15">
        <v>221</v>
      </c>
      <c r="D12" s="15">
        <f t="shared" si="0"/>
        <v>8840</v>
      </c>
      <c r="E12" s="15">
        <v>65</v>
      </c>
      <c r="F12" s="15">
        <f t="shared" si="6"/>
        <v>1300</v>
      </c>
      <c r="G12" s="16">
        <v>149</v>
      </c>
      <c r="H12" s="15">
        <f t="shared" si="1"/>
        <v>745</v>
      </c>
      <c r="I12" s="26">
        <v>2679</v>
      </c>
      <c r="J12" s="21">
        <f t="shared" si="2"/>
        <v>107160</v>
      </c>
      <c r="K12" s="21">
        <v>192</v>
      </c>
      <c r="L12" s="21">
        <f t="shared" si="3"/>
        <v>960</v>
      </c>
      <c r="M12" s="17">
        <v>2095</v>
      </c>
      <c r="N12" s="21">
        <f t="shared" si="4"/>
        <v>4190</v>
      </c>
      <c r="O12" s="21">
        <v>25</v>
      </c>
      <c r="P12" s="21">
        <f>O12*0.2</f>
        <v>5</v>
      </c>
      <c r="Q12" s="15"/>
      <c r="R12" s="15"/>
      <c r="S12" s="30">
        <f t="shared" si="5"/>
        <v>123200</v>
      </c>
    </row>
    <row r="13" ht="27.75" customHeight="1" spans="1:19">
      <c r="A13" s="15">
        <v>7</v>
      </c>
      <c r="B13" s="13" t="s">
        <v>13</v>
      </c>
      <c r="C13" s="15">
        <v>32</v>
      </c>
      <c r="D13" s="15">
        <f t="shared" si="0"/>
        <v>1280</v>
      </c>
      <c r="E13" s="15">
        <v>6</v>
      </c>
      <c r="F13" s="15">
        <f t="shared" si="6"/>
        <v>120</v>
      </c>
      <c r="G13" s="16"/>
      <c r="H13" s="15"/>
      <c r="I13" s="26">
        <v>204</v>
      </c>
      <c r="J13" s="21">
        <f t="shared" si="2"/>
        <v>8160</v>
      </c>
      <c r="K13" s="21">
        <v>15</v>
      </c>
      <c r="L13" s="21">
        <f t="shared" si="3"/>
        <v>75</v>
      </c>
      <c r="M13" s="17">
        <v>1659</v>
      </c>
      <c r="N13" s="21">
        <f t="shared" si="4"/>
        <v>3318</v>
      </c>
      <c r="O13" s="21"/>
      <c r="P13" s="21"/>
      <c r="Q13" s="15"/>
      <c r="R13" s="15"/>
      <c r="S13" s="30">
        <f t="shared" si="5"/>
        <v>12953</v>
      </c>
    </row>
    <row r="14" ht="27.75" customHeight="1" spans="1:19">
      <c r="A14" s="15">
        <v>8</v>
      </c>
      <c r="B14" s="13" t="s">
        <v>14</v>
      </c>
      <c r="C14" s="15">
        <v>74</v>
      </c>
      <c r="D14" s="15">
        <f t="shared" si="0"/>
        <v>2960</v>
      </c>
      <c r="E14" s="15">
        <v>45</v>
      </c>
      <c r="F14" s="15">
        <f t="shared" si="6"/>
        <v>900</v>
      </c>
      <c r="G14" s="16">
        <v>52</v>
      </c>
      <c r="H14" s="15">
        <f t="shared" si="1"/>
        <v>260</v>
      </c>
      <c r="I14" s="26">
        <v>666</v>
      </c>
      <c r="J14" s="21">
        <f t="shared" si="2"/>
        <v>26640</v>
      </c>
      <c r="K14" s="21">
        <v>112</v>
      </c>
      <c r="L14" s="21">
        <f t="shared" si="3"/>
        <v>560</v>
      </c>
      <c r="M14" s="17">
        <v>1658</v>
      </c>
      <c r="N14" s="21">
        <f t="shared" si="4"/>
        <v>3316</v>
      </c>
      <c r="O14" s="21"/>
      <c r="P14" s="21"/>
      <c r="Q14" s="15"/>
      <c r="R14" s="15"/>
      <c r="S14" s="30">
        <f t="shared" si="5"/>
        <v>34636</v>
      </c>
    </row>
    <row r="15" ht="27.75" customHeight="1" spans="1:19">
      <c r="A15" s="15">
        <v>9</v>
      </c>
      <c r="B15" s="13" t="s">
        <v>15</v>
      </c>
      <c r="C15" s="15">
        <v>160</v>
      </c>
      <c r="D15" s="15">
        <f t="shared" si="0"/>
        <v>6400</v>
      </c>
      <c r="E15" s="15">
        <v>39</v>
      </c>
      <c r="F15" s="15">
        <f t="shared" si="6"/>
        <v>780</v>
      </c>
      <c r="G15" s="16">
        <v>59</v>
      </c>
      <c r="H15" s="15">
        <f t="shared" si="1"/>
        <v>295</v>
      </c>
      <c r="I15" s="26">
        <v>377</v>
      </c>
      <c r="J15" s="21">
        <f t="shared" si="2"/>
        <v>15080</v>
      </c>
      <c r="K15" s="21">
        <v>40</v>
      </c>
      <c r="L15" s="21">
        <f t="shared" si="3"/>
        <v>200</v>
      </c>
      <c r="M15" s="17"/>
      <c r="N15" s="21"/>
      <c r="O15" s="21"/>
      <c r="P15" s="21"/>
      <c r="Q15" s="15"/>
      <c r="R15" s="15"/>
      <c r="S15" s="30">
        <f t="shared" si="5"/>
        <v>22755</v>
      </c>
    </row>
    <row r="16" ht="27.75" customHeight="1" spans="1:19">
      <c r="A16" s="15">
        <v>10</v>
      </c>
      <c r="B16" s="13" t="s">
        <v>53</v>
      </c>
      <c r="C16" s="15">
        <v>142</v>
      </c>
      <c r="D16" s="15">
        <f t="shared" si="0"/>
        <v>5680</v>
      </c>
      <c r="E16" s="15">
        <v>1</v>
      </c>
      <c r="F16" s="15">
        <f t="shared" si="6"/>
        <v>20</v>
      </c>
      <c r="G16" s="16"/>
      <c r="H16" s="15"/>
      <c r="I16" s="26">
        <v>530</v>
      </c>
      <c r="J16" s="21">
        <f t="shared" si="2"/>
        <v>21200</v>
      </c>
      <c r="K16" s="21">
        <v>42</v>
      </c>
      <c r="L16" s="21">
        <f t="shared" si="3"/>
        <v>210</v>
      </c>
      <c r="M16" s="17"/>
      <c r="N16" s="21"/>
      <c r="O16" s="21"/>
      <c r="P16" s="21"/>
      <c r="Q16" s="15"/>
      <c r="R16" s="15"/>
      <c r="S16" s="30">
        <f t="shared" si="5"/>
        <v>27110</v>
      </c>
    </row>
    <row r="17" ht="21" customHeight="1" spans="1:19">
      <c r="A17" s="18">
        <v>11</v>
      </c>
      <c r="B17" s="19" t="s">
        <v>17</v>
      </c>
      <c r="C17" s="15"/>
      <c r="D17" s="15"/>
      <c r="E17" s="15"/>
      <c r="F17" s="15"/>
      <c r="G17" s="20"/>
      <c r="H17" s="15"/>
      <c r="I17" s="15">
        <v>66</v>
      </c>
      <c r="J17" s="21">
        <f t="shared" si="2"/>
        <v>2640</v>
      </c>
      <c r="K17" s="20"/>
      <c r="L17" s="21"/>
      <c r="M17" s="20"/>
      <c r="N17" s="21"/>
      <c r="O17" s="20"/>
      <c r="P17" s="20"/>
      <c r="Q17" s="15"/>
      <c r="R17" s="15"/>
      <c r="S17" s="30">
        <f t="shared" si="5"/>
        <v>2640</v>
      </c>
    </row>
    <row r="18" ht="24" customHeight="1" spans="1:19">
      <c r="A18" s="11" t="s">
        <v>18</v>
      </c>
      <c r="B18" s="12"/>
      <c r="C18" s="15">
        <v>3023</v>
      </c>
      <c r="D18" s="15">
        <f t="shared" si="0"/>
        <v>120920</v>
      </c>
      <c r="E18" s="15">
        <v>691</v>
      </c>
      <c r="F18" s="15">
        <f t="shared" si="6"/>
        <v>13820</v>
      </c>
      <c r="G18" s="20">
        <v>631</v>
      </c>
      <c r="H18" s="15">
        <f t="shared" si="1"/>
        <v>3155</v>
      </c>
      <c r="I18" s="28">
        <v>8371</v>
      </c>
      <c r="J18" s="20">
        <f>SUM(J7:J17)</f>
        <v>334840</v>
      </c>
      <c r="K18" s="20">
        <v>1727</v>
      </c>
      <c r="L18" s="21">
        <f t="shared" si="3"/>
        <v>8635</v>
      </c>
      <c r="M18" s="20">
        <v>36514</v>
      </c>
      <c r="N18" s="21">
        <f t="shared" si="4"/>
        <v>73028</v>
      </c>
      <c r="O18" s="20">
        <v>25</v>
      </c>
      <c r="P18" s="20">
        <f>SUM(P7:P17)</f>
        <v>5</v>
      </c>
      <c r="Q18" s="15">
        <v>17</v>
      </c>
      <c r="R18" s="15">
        <v>6800</v>
      </c>
      <c r="S18" s="31">
        <f>SUM(S7:S17)</f>
        <v>561203</v>
      </c>
    </row>
  </sheetData>
  <mergeCells count="22">
    <mergeCell ref="A1:S1"/>
    <mergeCell ref="A2:S2"/>
    <mergeCell ref="Q3:S3"/>
    <mergeCell ref="C4:H4"/>
    <mergeCell ref="I4:L4"/>
    <mergeCell ref="M4:P4"/>
    <mergeCell ref="Q4:R4"/>
    <mergeCell ref="C5:F5"/>
    <mergeCell ref="G5:H5"/>
    <mergeCell ref="Q5:R5"/>
    <mergeCell ref="A18:B18"/>
    <mergeCell ref="A4:A6"/>
    <mergeCell ref="B4:B6"/>
    <mergeCell ref="I5:I6"/>
    <mergeCell ref="J5:J6"/>
    <mergeCell ref="K5:K6"/>
    <mergeCell ref="L5:L6"/>
    <mergeCell ref="M5:M6"/>
    <mergeCell ref="N5:N6"/>
    <mergeCell ref="O5:O6"/>
    <mergeCell ref="P5:P6"/>
    <mergeCell ref="S4:S6"/>
  </mergeCells>
  <printOptions horizontalCentered="1" verticalCentered="1"/>
  <pageMargins left="0.550694444444444" right="0.550694444444444" top="0.590277777777778" bottom="0.590277777777778" header="0.511805555555556" footer="0.511805555555556"/>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养殖环节</vt:lpstr>
      <vt:lpstr>1-9养殖测算</vt:lpstr>
      <vt:lpstr>10-12养殖测算</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J&amp;K®</cp:lastModifiedBy>
  <dcterms:created xsi:type="dcterms:W3CDTF">2023-04-13T00:40:00Z</dcterms:created>
  <dcterms:modified xsi:type="dcterms:W3CDTF">2024-02-01T05:24:59Z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B4A5A9F2CCFB4943860BF3FF2D5E353C</vt:lpwstr>
  </property>
  <property fmtid="{D5CDD505-2E9C-101B-9397-08002B2CF9AE}" pid="3" name="KSOProductBuildVer">
    <vt:lpwstr>2052-11.8.2.11473</vt:lpwstr>
  </property>
</Properties>
</file>