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xwechat_files\hah4706_5d73\msg\file\2025-11\"/>
    </mc:Choice>
  </mc:AlternateContent>
  <bookViews>
    <workbookView xWindow="-120" yWindow="-120" windowWidth="21840" windowHeight="13290"/>
  </bookViews>
  <sheets>
    <sheet name="拟聘人员名单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I13" i="1"/>
  <c r="I12" i="1"/>
  <c r="I11" i="1"/>
  <c r="I10" i="1"/>
  <c r="I9" i="1"/>
  <c r="I8" i="1"/>
  <c r="I7" i="1"/>
  <c r="I4" i="1"/>
  <c r="H13" i="1"/>
  <c r="H12" i="1"/>
  <c r="H11" i="1"/>
  <c r="H10" i="1"/>
  <c r="H9" i="1"/>
  <c r="H8" i="1"/>
  <c r="H7" i="1"/>
  <c r="H6" i="1"/>
  <c r="H5" i="1"/>
  <c r="H4" i="1"/>
  <c r="G13" i="1"/>
  <c r="G11" i="1"/>
  <c r="G10" i="1"/>
  <c r="G9" i="1"/>
  <c r="G8" i="1"/>
  <c r="G7" i="1"/>
  <c r="G6" i="1"/>
  <c r="G5" i="1"/>
  <c r="G4" i="1"/>
  <c r="F13" i="1"/>
  <c r="F12" i="1"/>
  <c r="F11" i="1"/>
  <c r="F10" i="1"/>
  <c r="F9" i="1"/>
  <c r="F8" i="1"/>
  <c r="F7" i="1"/>
  <c r="F6" i="1"/>
  <c r="F5" i="1"/>
  <c r="F4" i="1"/>
  <c r="E12" i="1"/>
  <c r="E8" i="1"/>
  <c r="E7" i="1"/>
  <c r="E5" i="1"/>
  <c r="E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<sst xmlns="http://schemas.openxmlformats.org/spreadsheetml/2006/main" count="58" uniqueCount="38">
  <si>
    <t>岗位代码
岗位名称</t>
  </si>
  <si>
    <t>姓名</t>
  </si>
  <si>
    <t>学历</t>
  </si>
  <si>
    <t>学位</t>
  </si>
  <si>
    <t>专业</t>
  </si>
  <si>
    <t>毕业院校</t>
  </si>
  <si>
    <t>现工作或学习单位</t>
  </si>
  <si>
    <t>总成绩</t>
  </si>
  <si>
    <t>排名</t>
  </si>
  <si>
    <t>其他条件匹配情况</t>
  </si>
  <si>
    <t>免笔试</t>
  </si>
  <si>
    <t>03_二级医师</t>
  </si>
  <si>
    <t>04_二级医师</t>
  </si>
  <si>
    <t>10_二级医师</t>
  </si>
  <si>
    <t>11_二级医师</t>
  </si>
  <si>
    <t>13_二级医师</t>
  </si>
  <si>
    <t>15_二级医师</t>
  </si>
  <si>
    <t>附件：</t>
    <phoneticPr fontId="2" type="noConversion"/>
  </si>
  <si>
    <t>招聘单位</t>
    <phoneticPr fontId="2" type="noConversion"/>
  </si>
  <si>
    <t>笔试
成绩</t>
    <phoneticPr fontId="2" type="noConversion"/>
  </si>
  <si>
    <t>面试
成绩</t>
    <phoneticPr fontId="2" type="noConversion"/>
  </si>
  <si>
    <t>06_二级医师</t>
  </si>
  <si>
    <t>14_二级医师</t>
  </si>
  <si>
    <t>16_二级医师</t>
  </si>
  <si>
    <t>17_二级护师</t>
  </si>
  <si>
    <t>匹配</t>
    <phoneticPr fontId="2" type="noConversion"/>
  </si>
  <si>
    <t>南通市海门区人民医院</t>
    <phoneticPr fontId="2" type="noConversion"/>
  </si>
  <si>
    <t>南通市海门区中医院</t>
    <phoneticPr fontId="2" type="noConversion"/>
  </si>
  <si>
    <t>南通市海门区悦来镇中心卫生院</t>
    <phoneticPr fontId="2" type="noConversion"/>
  </si>
  <si>
    <t>南通市海门区三星镇卫生院</t>
    <phoneticPr fontId="2" type="noConversion"/>
  </si>
  <si>
    <t>南通市海门区海永镇卫生院</t>
    <phoneticPr fontId="2" type="noConversion"/>
  </si>
  <si>
    <t>大学</t>
    <phoneticPr fontId="2" type="noConversion"/>
  </si>
  <si>
    <t>序号</t>
    <phoneticPr fontId="2" type="noConversion"/>
  </si>
  <si>
    <t>无</t>
    <phoneticPr fontId="2" type="noConversion"/>
  </si>
  <si>
    <t>2025年下半年南通市海门区卫健系统公开招聘工作人员拟聘用人员名单（一）</t>
    <phoneticPr fontId="2" type="noConversion"/>
  </si>
  <si>
    <t>大学</t>
    <phoneticPr fontId="2" type="noConversion"/>
  </si>
  <si>
    <t>南通市海门区第六人民医院</t>
  </si>
  <si>
    <t>南通市海门区海门港新区（包场镇）卫生院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</si>
</sst>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1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A2" sqref="A2:N2"/>
    </sheetView>
  </sheetViews>
  <sheetFormatPr defaultColWidth="9" defaultRowHeight="13.5" x14ac:dyDescent="0.15"/>
  <cols>
    <col min="1" max="1" width="4.375" customWidth="1"/>
    <col min="2" max="2" width="27.5" customWidth="1"/>
    <col min="3" max="3" width="12.125" customWidth="1"/>
    <col min="4" max="4" width="7" customWidth="1"/>
    <col min="5" max="5" width="11.125" customWidth="1"/>
    <col min="6" max="6" width="6.5" customWidth="1"/>
    <col min="7" max="7" width="17.75" customWidth="1"/>
    <col min="8" max="8" width="18.375" customWidth="1"/>
    <col min="9" max="9" width="16.5" customWidth="1"/>
    <col min="10" max="10" width="7.625" customWidth="1"/>
    <col min="11" max="11" width="8.125" customWidth="1"/>
    <col min="12" max="12" width="7.875" customWidth="1"/>
    <col min="13" max="13" width="5.125" customWidth="1"/>
    <col min="14" max="14" width="7.125" customWidth="1"/>
  </cols>
  <sheetData>
    <row r="1" spans="1:14" x14ac:dyDescent="0.15">
      <c r="A1" t="s">
        <v>17</v>
      </c>
    </row>
    <row r="2" spans="1:14" ht="27.75" customHeight="1" x14ac:dyDescent="0.1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41.25" customHeight="1" x14ac:dyDescent="0.15">
      <c r="A3" s="4" t="s">
        <v>32</v>
      </c>
      <c r="B3" s="5" t="s">
        <v>18</v>
      </c>
      <c r="C3" s="6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19</v>
      </c>
      <c r="K3" s="6" t="s">
        <v>20</v>
      </c>
      <c r="L3" s="5" t="s">
        <v>7</v>
      </c>
      <c r="M3" s="5" t="s">
        <v>8</v>
      </c>
      <c r="N3" s="6" t="s">
        <v>9</v>
      </c>
    </row>
    <row r="4" spans="1:14" ht="24" customHeight="1" x14ac:dyDescent="0.15">
      <c r="A4" s="5">
        <v>1</v>
      </c>
      <c r="B4" s="5" t="s">
        <v>26</v>
      </c>
      <c r="C4" s="6" t="s">
        <v>11</v>
      </c>
      <c r="D4" s="6" t="str">
        <f>"李昆宏"</f>
        <v>李昆宏</v>
      </c>
      <c r="E4" s="6" t="str">
        <f t="shared" ref="E4:E5" si="0">"硕士研究生"</f>
        <v>硕士研究生</v>
      </c>
      <c r="F4" s="6" t="str">
        <f t="shared" ref="F4:F5" si="1">"硕士"</f>
        <v>硕士</v>
      </c>
      <c r="G4" s="6" t="str">
        <f>"中西医结合临床"</f>
        <v>中西医结合临床</v>
      </c>
      <c r="H4" s="6" t="str">
        <f>"广州中医药大学"</f>
        <v>广州中医药大学</v>
      </c>
      <c r="I4" s="6" t="str">
        <f>"无"</f>
        <v>无</v>
      </c>
      <c r="J4" s="6" t="s">
        <v>10</v>
      </c>
      <c r="K4" s="7">
        <v>81.55</v>
      </c>
      <c r="L4" s="7">
        <v>81.55</v>
      </c>
      <c r="M4" s="5">
        <v>1</v>
      </c>
      <c r="N4" s="5" t="s">
        <v>25</v>
      </c>
    </row>
    <row r="5" spans="1:14" s="1" customFormat="1" ht="24" customHeight="1" x14ac:dyDescent="0.15">
      <c r="A5" s="5">
        <v>2</v>
      </c>
      <c r="B5" s="5" t="s">
        <v>26</v>
      </c>
      <c r="C5" s="6" t="s">
        <v>12</v>
      </c>
      <c r="D5" s="6" t="str">
        <f>"曹雪燕"</f>
        <v>曹雪燕</v>
      </c>
      <c r="E5" s="6" t="str">
        <f t="shared" si="0"/>
        <v>硕士研究生</v>
      </c>
      <c r="F5" s="6" t="str">
        <f t="shared" si="1"/>
        <v>硕士</v>
      </c>
      <c r="G5" s="6" t="str">
        <f>"妇产科学"</f>
        <v>妇产科学</v>
      </c>
      <c r="H5" s="6" t="str">
        <f>"南通大学"</f>
        <v>南通大学</v>
      </c>
      <c r="I5" s="6" t="s">
        <v>33</v>
      </c>
      <c r="J5" s="6" t="s">
        <v>10</v>
      </c>
      <c r="K5" s="7">
        <v>82.11</v>
      </c>
      <c r="L5" s="7">
        <v>82.11</v>
      </c>
      <c r="M5" s="5">
        <v>1</v>
      </c>
      <c r="N5" s="5" t="s">
        <v>25</v>
      </c>
    </row>
    <row r="6" spans="1:14" ht="24" customHeight="1" x14ac:dyDescent="0.15">
      <c r="A6" s="5">
        <v>3</v>
      </c>
      <c r="B6" s="5" t="s">
        <v>26</v>
      </c>
      <c r="C6" s="6" t="s">
        <v>21</v>
      </c>
      <c r="D6" s="6" t="str">
        <f>"蒋治国"</f>
        <v>蒋治国</v>
      </c>
      <c r="E6" s="6" t="s">
        <v>31</v>
      </c>
      <c r="F6" s="6" t="str">
        <f>"学士"</f>
        <v>学士</v>
      </c>
      <c r="G6" s="6" t="str">
        <f>"口腔医学"</f>
        <v>口腔医学</v>
      </c>
      <c r="H6" s="6" t="str">
        <f>"皖南医学院"</f>
        <v>皖南医学院</v>
      </c>
      <c r="I6" s="6" t="s">
        <v>33</v>
      </c>
      <c r="J6" s="6" t="s">
        <v>10</v>
      </c>
      <c r="K6" s="7">
        <v>80.239999999999995</v>
      </c>
      <c r="L6" s="7">
        <v>80.239999999999995</v>
      </c>
      <c r="M6" s="5">
        <v>1</v>
      </c>
      <c r="N6" s="5" t="s">
        <v>25</v>
      </c>
    </row>
    <row r="7" spans="1:14" ht="24" customHeight="1" x14ac:dyDescent="0.15">
      <c r="A7" s="5">
        <v>4</v>
      </c>
      <c r="B7" s="5" t="s">
        <v>27</v>
      </c>
      <c r="C7" s="6" t="s">
        <v>13</v>
      </c>
      <c r="D7" s="6" t="str">
        <f>"陈思思"</f>
        <v>陈思思</v>
      </c>
      <c r="E7" s="6" t="str">
        <f>"硕士研究生"</f>
        <v>硕士研究生</v>
      </c>
      <c r="F7" s="6" t="str">
        <f>"硕士"</f>
        <v>硕士</v>
      </c>
      <c r="G7" s="6" t="str">
        <f>"肿瘤学"</f>
        <v>肿瘤学</v>
      </c>
      <c r="H7" s="6" t="str">
        <f>"南通大学"</f>
        <v>南通大学</v>
      </c>
      <c r="I7" s="6" t="str">
        <f t="shared" ref="I7:I12" si="2">"无"</f>
        <v>无</v>
      </c>
      <c r="J7" s="6" t="s">
        <v>10</v>
      </c>
      <c r="K7" s="7">
        <v>78.5</v>
      </c>
      <c r="L7" s="7">
        <v>78.5</v>
      </c>
      <c r="M7" s="5">
        <v>1</v>
      </c>
      <c r="N7" s="5" t="s">
        <v>25</v>
      </c>
    </row>
    <row r="8" spans="1:14" ht="24" customHeight="1" x14ac:dyDescent="0.15">
      <c r="A8" s="5">
        <v>5</v>
      </c>
      <c r="B8" s="5" t="s">
        <v>27</v>
      </c>
      <c r="C8" s="6" t="s">
        <v>14</v>
      </c>
      <c r="D8" s="6" t="str">
        <f>"李杨"</f>
        <v>李杨</v>
      </c>
      <c r="E8" s="6" t="str">
        <f>"硕士研究生"</f>
        <v>硕士研究生</v>
      </c>
      <c r="F8" s="6" t="str">
        <f>"硕士"</f>
        <v>硕士</v>
      </c>
      <c r="G8" s="6" t="str">
        <f>"眼科学"</f>
        <v>眼科学</v>
      </c>
      <c r="H8" s="6" t="str">
        <f>"南通大学"</f>
        <v>南通大学</v>
      </c>
      <c r="I8" s="6" t="str">
        <f t="shared" si="2"/>
        <v>无</v>
      </c>
      <c r="J8" s="6" t="s">
        <v>10</v>
      </c>
      <c r="K8" s="7">
        <v>80.22</v>
      </c>
      <c r="L8" s="7">
        <v>80.22</v>
      </c>
      <c r="M8" s="5">
        <v>1</v>
      </c>
      <c r="N8" s="5" t="s">
        <v>25</v>
      </c>
    </row>
    <row r="9" spans="1:14" s="2" customFormat="1" ht="24" customHeight="1" x14ac:dyDescent="0.15">
      <c r="A9" s="5">
        <v>6</v>
      </c>
      <c r="B9" s="6" t="s">
        <v>28</v>
      </c>
      <c r="C9" s="6" t="s">
        <v>15</v>
      </c>
      <c r="D9" s="6" t="str">
        <f>"袁诞壕"</f>
        <v>袁诞壕</v>
      </c>
      <c r="E9" s="6" t="s">
        <v>31</v>
      </c>
      <c r="F9" s="6" t="str">
        <f t="shared" ref="F9:F11" si="3">"学士"</f>
        <v>学士</v>
      </c>
      <c r="G9" s="6" t="str">
        <f>"医学影像学"</f>
        <v>医学影像学</v>
      </c>
      <c r="H9" s="6" t="str">
        <f>"长沙医学院"</f>
        <v>长沙医学院</v>
      </c>
      <c r="I9" s="6" t="str">
        <f t="shared" si="2"/>
        <v>无</v>
      </c>
      <c r="J9" s="8">
        <v>97</v>
      </c>
      <c r="K9" s="9">
        <v>77.38</v>
      </c>
      <c r="L9" s="9">
        <v>87.19</v>
      </c>
      <c r="M9" s="6">
        <v>1</v>
      </c>
      <c r="N9" s="5" t="s">
        <v>25</v>
      </c>
    </row>
    <row r="10" spans="1:14" s="2" customFormat="1" ht="24" customHeight="1" x14ac:dyDescent="0.15">
      <c r="A10" s="5">
        <v>7</v>
      </c>
      <c r="B10" s="6" t="s">
        <v>37</v>
      </c>
      <c r="C10" s="6" t="s">
        <v>22</v>
      </c>
      <c r="D10" s="6" t="str">
        <f>"柴振"</f>
        <v>柴振</v>
      </c>
      <c r="E10" s="6" t="s">
        <v>31</v>
      </c>
      <c r="F10" s="6" t="str">
        <f t="shared" si="3"/>
        <v>学士</v>
      </c>
      <c r="G10" s="6" t="str">
        <f>"预防医学"</f>
        <v>预防医学</v>
      </c>
      <c r="H10" s="6" t="str">
        <f>"南京医科大学康达学院"</f>
        <v>南京医科大学康达学院</v>
      </c>
      <c r="I10" s="6" t="str">
        <f t="shared" si="2"/>
        <v>无</v>
      </c>
      <c r="J10" s="8">
        <v>87</v>
      </c>
      <c r="K10" s="9">
        <v>79.72</v>
      </c>
      <c r="L10" s="9">
        <v>83.36</v>
      </c>
      <c r="M10" s="6">
        <v>1</v>
      </c>
      <c r="N10" s="5" t="s">
        <v>25</v>
      </c>
    </row>
    <row r="11" spans="1:14" s="2" customFormat="1" ht="24" customHeight="1" x14ac:dyDescent="0.15">
      <c r="A11" s="5">
        <v>8</v>
      </c>
      <c r="B11" s="6" t="s">
        <v>36</v>
      </c>
      <c r="C11" s="6" t="s">
        <v>16</v>
      </c>
      <c r="D11" s="6" t="str">
        <f>"成佳恬"</f>
        <v>成佳恬</v>
      </c>
      <c r="E11" s="6" t="s">
        <v>31</v>
      </c>
      <c r="F11" s="6" t="str">
        <f t="shared" si="3"/>
        <v>学士</v>
      </c>
      <c r="G11" s="6" t="str">
        <f>"临床医学"</f>
        <v>临床医学</v>
      </c>
      <c r="H11" s="6" t="str">
        <f>"南通大学杏林学院"</f>
        <v>南通大学杏林学院</v>
      </c>
      <c r="I11" s="6" t="str">
        <f t="shared" si="2"/>
        <v>无</v>
      </c>
      <c r="J11" s="8">
        <v>88</v>
      </c>
      <c r="K11" s="9">
        <v>78.58</v>
      </c>
      <c r="L11" s="9">
        <v>83.289999999999992</v>
      </c>
      <c r="M11" s="6">
        <v>1</v>
      </c>
      <c r="N11" s="5" t="s">
        <v>25</v>
      </c>
    </row>
    <row r="12" spans="1:14" s="2" customFormat="1" ht="24" customHeight="1" x14ac:dyDescent="0.15">
      <c r="A12" s="5">
        <v>9</v>
      </c>
      <c r="B12" s="6" t="s">
        <v>29</v>
      </c>
      <c r="C12" s="6" t="s">
        <v>23</v>
      </c>
      <c r="D12" s="6" t="str">
        <f>"高丽丽"</f>
        <v>高丽丽</v>
      </c>
      <c r="E12" s="6" t="str">
        <f>"硕士研究生"</f>
        <v>硕士研究生</v>
      </c>
      <c r="F12" s="6" t="str">
        <f>"硕士"</f>
        <v>硕士</v>
      </c>
      <c r="G12" s="6" t="str">
        <f>"中西医结合临床"</f>
        <v>中西医结合临床</v>
      </c>
      <c r="H12" s="6" t="str">
        <f>"南京中医药大学"</f>
        <v>南京中医药大学</v>
      </c>
      <c r="I12" s="6" t="str">
        <f t="shared" si="2"/>
        <v>无</v>
      </c>
      <c r="J12" s="8">
        <v>77</v>
      </c>
      <c r="K12" s="9">
        <v>75.28</v>
      </c>
      <c r="L12" s="9">
        <v>76.14</v>
      </c>
      <c r="M12" s="6">
        <v>1</v>
      </c>
      <c r="N12" s="5" t="s">
        <v>25</v>
      </c>
    </row>
    <row r="13" spans="1:14" s="2" customFormat="1" ht="24" customHeight="1" x14ac:dyDescent="0.15">
      <c r="A13" s="5">
        <v>10</v>
      </c>
      <c r="B13" s="6" t="s">
        <v>30</v>
      </c>
      <c r="C13" s="6" t="s">
        <v>24</v>
      </c>
      <c r="D13" s="6" t="str">
        <f>"周路晶"</f>
        <v>周路晶</v>
      </c>
      <c r="E13" s="6" t="s">
        <v>35</v>
      </c>
      <c r="F13" s="6" t="str">
        <f t="shared" ref="F13" si="4">"学士"</f>
        <v>学士</v>
      </c>
      <c r="G13" s="6" t="str">
        <f>"护理学"</f>
        <v>护理学</v>
      </c>
      <c r="H13" s="6" t="str">
        <f>"南通大学"</f>
        <v>南通大学</v>
      </c>
      <c r="I13" s="6" t="str">
        <f>"东台市人民医院"</f>
        <v>东台市人民医院</v>
      </c>
      <c r="J13" s="8">
        <v>80</v>
      </c>
      <c r="K13" s="9">
        <v>80.44</v>
      </c>
      <c r="L13" s="9">
        <v>80.22</v>
      </c>
      <c r="M13" s="6">
        <v>1</v>
      </c>
      <c r="N13" s="5" t="s">
        <v>25</v>
      </c>
    </row>
  </sheetData>
  <mergeCells count="1">
    <mergeCell ref="A2:N2"/>
  </mergeCells>
  <phoneticPr fontId="2" type="noConversion"/>
  <pageMargins left="0.74803149606299213" right="0.35433070866141736" top="0.98425196850393704" bottom="0.98425196850393704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徐强</dc:creator>
  <cp:lastModifiedBy>Administrator</cp:lastModifiedBy>
  <cp:lastPrinted>2025-11-24T08:58:54Z</cp:lastPrinted>
  <dcterms:created xsi:type="dcterms:W3CDTF">2025-07-04T09:26:00Z</dcterms:created>
  <dcterms:modified xsi:type="dcterms:W3CDTF">2025-11-25T08:31:22Z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B6A391B811014EECB3BB4684B9B854C9_13</vt:lpwstr>
  </property>
  <property fmtid="{D5CDD505-2E9C-101B-9397-08002B2CF9AE}" pid="3" name="KSOProductBuildVer">
    <vt:lpwstr>2052-12.1.0.20305</vt:lpwstr>
  </property>
</Properties>
</file>